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13725" windowHeight="12330"/>
  </bookViews>
  <sheets>
    <sheet name="Főösszesítő" sheetId="1" r:id="rId1"/>
    <sheet name="Költségvetés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27" i="2" l="1"/>
  <c r="F126" i="2"/>
  <c r="F125" i="2"/>
  <c r="F124" i="2"/>
  <c r="F123" i="2"/>
  <c r="F122" i="2"/>
  <c r="F121" i="2"/>
  <c r="F24" i="2"/>
  <c r="D9" i="2"/>
  <c r="F9" i="2" s="1"/>
  <c r="F128" i="2" l="1"/>
  <c r="F130" i="2" s="1"/>
  <c r="C7" i="1" s="1"/>
  <c r="D47" i="2"/>
  <c r="D18" i="2"/>
  <c r="D17" i="2"/>
  <c r="D12" i="2"/>
  <c r="D11" i="2"/>
  <c r="D10" i="2"/>
  <c r="D8" i="2"/>
  <c r="F109" i="2" l="1"/>
  <c r="F110" i="2"/>
  <c r="F111" i="2"/>
  <c r="F112" i="2"/>
  <c r="F113" i="2"/>
  <c r="F114" i="2"/>
  <c r="F108" i="2"/>
  <c r="F94" i="2"/>
  <c r="F95" i="2"/>
  <c r="F96" i="2"/>
  <c r="F97" i="2"/>
  <c r="F98" i="2"/>
  <c r="F99" i="2"/>
  <c r="F100" i="2"/>
  <c r="F101" i="2"/>
  <c r="F102" i="2"/>
  <c r="F103" i="2"/>
  <c r="F104" i="2"/>
  <c r="F105" i="2"/>
  <c r="F93" i="2"/>
  <c r="F117" i="2" l="1"/>
  <c r="C6" i="1" s="1"/>
  <c r="F115" i="2"/>
  <c r="F106" i="2"/>
  <c r="F36" i="2"/>
  <c r="F37" i="2"/>
  <c r="F40" i="2"/>
  <c r="F41" i="2"/>
  <c r="F42" i="2"/>
  <c r="F43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5" i="2"/>
  <c r="F66" i="2"/>
  <c r="F67" i="2"/>
  <c r="F68" i="2"/>
  <c r="F69" i="2"/>
  <c r="F70" i="2"/>
  <c r="F71" i="2"/>
  <c r="F72" i="2"/>
  <c r="F73" i="2"/>
  <c r="F76" i="2"/>
  <c r="F77" i="2"/>
  <c r="F78" i="2"/>
  <c r="F79" i="2"/>
  <c r="F80" i="2"/>
  <c r="F81" i="2"/>
  <c r="F82" i="2"/>
  <c r="F83" i="2"/>
  <c r="F84" i="2"/>
  <c r="F85" i="2"/>
  <c r="F34" i="2"/>
  <c r="F35" i="2"/>
  <c r="F8" i="2"/>
  <c r="F10" i="2"/>
  <c r="F11" i="2"/>
  <c r="F12" i="2"/>
  <c r="F13" i="2"/>
  <c r="F14" i="2"/>
  <c r="F17" i="2"/>
  <c r="F18" i="2"/>
  <c r="F19" i="2"/>
  <c r="F20" i="2"/>
  <c r="F23" i="2"/>
  <c r="F25" i="2"/>
  <c r="F27" i="2"/>
  <c r="F28" i="2"/>
  <c r="F29" i="2"/>
  <c r="F30" i="2"/>
  <c r="F31" i="2"/>
  <c r="F32" i="2"/>
  <c r="F33" i="2"/>
  <c r="F4" i="2"/>
  <c r="F5" i="2"/>
  <c r="F15" i="2" l="1"/>
  <c r="F6" i="2"/>
  <c r="F21" i="2"/>
  <c r="F59" i="2"/>
  <c r="F49" i="2"/>
  <c r="F86" i="2"/>
  <c r="F74" i="2"/>
  <c r="F38" i="2"/>
  <c r="F61" i="2" l="1"/>
  <c r="C4" i="1" s="1"/>
  <c r="F88" i="2"/>
  <c r="C5" i="1" s="1"/>
  <c r="C9" i="1" l="1"/>
  <c r="C10" i="1" s="1"/>
  <c r="C12" i="1" s="1"/>
</calcChain>
</file>

<file path=xl/sharedStrings.xml><?xml version="1.0" encoding="utf-8"?>
<sst xmlns="http://schemas.openxmlformats.org/spreadsheetml/2006/main" count="245" uniqueCount="131">
  <si>
    <t>Tétel megnevezése</t>
  </si>
  <si>
    <t>Szerkezet- és pályaépítési munkák a tervezési szakaszon</t>
  </si>
  <si>
    <t>Ideiglenes kitérő beépítés és bontás, vágányépítési munkák</t>
  </si>
  <si>
    <t>Ideiglenes kitérő beépítés és bontás, áramépítési munkák</t>
  </si>
  <si>
    <t xml:space="preserve">Ár </t>
  </si>
  <si>
    <t>Összesen</t>
  </si>
  <si>
    <t>Tartalékkeret (10%)</t>
  </si>
  <si>
    <t>Ssz.</t>
  </si>
  <si>
    <t>Tétel megnevezés</t>
  </si>
  <si>
    <t>Mértékegység</t>
  </si>
  <si>
    <t>Mennyiség</t>
  </si>
  <si>
    <t>Egységár</t>
  </si>
  <si>
    <t>Ár (Ft)</t>
  </si>
  <si>
    <t>Jobb vágány feltöltése zúzottkövel (bontással)</t>
  </si>
  <si>
    <t>Ideiglenes útátjáró építése és bontása</t>
  </si>
  <si>
    <t>Jobb vágány menti töltés erősítése</t>
  </si>
  <si>
    <t>∑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</si>
  <si>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</si>
  <si>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Reno matrac építése</t>
  </si>
  <si>
    <t>Gabion ágyazatmegtámasztó kosár építése</t>
  </si>
  <si>
    <t>Vízépítési kőszórás</t>
  </si>
  <si>
    <t>Lezáró vb. fogak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</si>
  <si>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</si>
  <si>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Árokburkolás 40x40x10 cm-es mederlapokkal</t>
  </si>
  <si>
    <t>C12/15-32/KK vállgerenda</t>
  </si>
  <si>
    <t>Új rézsű védelme gyeptéglával</t>
  </si>
  <si>
    <t>Homokos kavics ágyazat</t>
  </si>
  <si>
    <t>Sovány beton ágyazat</t>
  </si>
  <si>
    <t>Előregyártott vb. lezáró fog</t>
  </si>
  <si>
    <t>Földkiemelés a súlytámfal alapozási síkjáig</t>
  </si>
  <si>
    <t>Súlytámfal építése</t>
  </si>
  <si>
    <t>Beton előfej helyreállítása</t>
  </si>
  <si>
    <t>Szalagkorlát</t>
  </si>
  <si>
    <t>m</t>
  </si>
  <si>
    <t>Csőáteresz helyreállítása (23+58,20 hm. sz.)</t>
  </si>
  <si>
    <t>Keretáteresz helyreállítása (20+09,60 hm. sz.)</t>
  </si>
  <si>
    <t>Meglévő folyásfenék betonburkolatának bontása</t>
  </si>
  <si>
    <t>Új folyásfenék betonburkolat</t>
  </si>
  <si>
    <t>Belső felületek javítása</t>
  </si>
  <si>
    <t>Áteresz kifolyási oldalának helyreállítása</t>
  </si>
  <si>
    <t>Földkiemelés az akna ágyazati szintjéig</t>
  </si>
  <si>
    <t>Vasúti pályaépítési munkák a tervezési szakaszon</t>
  </si>
  <si>
    <t>vgm</t>
  </si>
  <si>
    <t>Padka készítése</t>
  </si>
  <si>
    <t>Zúzottkő ágyazat bontása és helyreállítása az áteresz fölött</t>
  </si>
  <si>
    <t>Vágány bontása és helyreállítása az áteresz fölött</t>
  </si>
  <si>
    <t>Peron bontása és helyreállítása az áteresz fölött</t>
  </si>
  <si>
    <t>Vágányszabályozás mindkét vágánynál</t>
  </si>
  <si>
    <t>Felsővezeték elhúzása és helyreállítása</t>
  </si>
  <si>
    <t>Szerkezet- és pályaépítési munkák a tervezési szakaszon összesen</t>
  </si>
  <si>
    <t>SZERKEZET- ÉS PÁLYAÉPÍTÉSI MUNKÁK</t>
  </si>
  <si>
    <t>vm</t>
  </si>
  <si>
    <t>Felső ágyazat bontása</t>
  </si>
  <si>
    <t>Ph. Vasanyag, kapcsolószerek, talpfa kiszállítása a helyszínre</t>
  </si>
  <si>
    <t>Ph 50/30e kitérő beépítése</t>
  </si>
  <si>
    <t>Ph vágány beépítése</t>
  </si>
  <si>
    <t>Ph-Vg sínátmenet beépítése</t>
  </si>
  <si>
    <t>Kitérő szabályozás</t>
  </si>
  <si>
    <t>Vg és Ph vágány szabályozása</t>
  </si>
  <si>
    <t>Ideiglenes kitérő elbontása, eredeti állapot helyreállítása - Vágányépítés</t>
  </si>
  <si>
    <t>db</t>
  </si>
  <si>
    <t>csoport</t>
  </si>
  <si>
    <t>pár</t>
  </si>
  <si>
    <t>Ph 50/30e kitérő bontása</t>
  </si>
  <si>
    <t>Ph vágány bontása</t>
  </si>
  <si>
    <t>Ph -Vg sínátmenet bontása</t>
  </si>
  <si>
    <t>Bontott vasanyag, kapcsolószer és talpfa elszállítása</t>
  </si>
  <si>
    <t>Vg. 48r. vágány bontása (sín, vb. alj), bontott anyag szállítása 100 m-en belül</t>
  </si>
  <si>
    <t>Vg 48r. vágány építése bontott anagból</t>
  </si>
  <si>
    <t>Vg sín AT hegesztése</t>
  </si>
  <si>
    <t>Felső ágyazat építése 
(bontott anyagból, 20% zzkő pótlással)</t>
  </si>
  <si>
    <t>Vignol rendszerű vágány szabályozása</t>
  </si>
  <si>
    <t>Vignol rendszerű, vezetősínes vágány szíbályozása</t>
  </si>
  <si>
    <t>IDEIGLENES KITÉRŐ BEÉPÍTÉS ÉS BONTÁS
VÁGÁNYÉPÍTÉSI MUNKÁK</t>
  </si>
  <si>
    <t>Ideiglenes kitérő beépítés és bontás  - Vágányépítési munkák összesen</t>
  </si>
  <si>
    <t>IDEIGLENES KITÉRŐ BEÉPÍTÉS ÉS BONTÁS
ÁRAMELLÁTÁSI MUNKÁK</t>
  </si>
  <si>
    <t>Áramellátási építési munkák</t>
  </si>
  <si>
    <t>Tartókar átszerelése (anyag nélkül)</t>
  </si>
  <si>
    <t>Villamos lengő felfüggesztések felszerelése tartóhuzalra egyenes teljes egypálcás kivitelben</t>
  </si>
  <si>
    <t>Villamos lengő felfüggesztések felszerelése tartóhuzalra köríves teljes 2 kihúzó karos kivitelben</t>
  </si>
  <si>
    <r>
      <t>Munkavezeték fémes áthidalása Single 600 1x120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Cu kábellel</t>
    </r>
  </si>
  <si>
    <r>
      <t>Lengőtáppont készítése szigetelt kábelből, szorítókkal (Single 600 1x150 mm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Cu) </t>
    </r>
  </si>
  <si>
    <r>
      <t>Kihorgonyzás szerelése '--' alakban 35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-es horganyzott acélsodronyból</t>
    </r>
  </si>
  <si>
    <r>
      <t>35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-es acélsodronyok 20m-nél hosszabb felszerelésénél többlet</t>
    </r>
  </si>
  <si>
    <r>
      <t>100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-es Cu munkavezeték szab. lengő kivitelben</t>
    </r>
  </si>
  <si>
    <r>
      <t>100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-es Cu munkavezeték felszerelése lengő kivitelben</t>
    </r>
  </si>
  <si>
    <t>Légkábel felfüggesztő áthelyezés</t>
  </si>
  <si>
    <t>Villamos munkavzeték keresztezés vagy váltóvezeték felszerelése</t>
  </si>
  <si>
    <t>Ütközési szorító felszerelése</t>
  </si>
  <si>
    <t>Megvalósulási dokumentáció készítés</t>
  </si>
  <si>
    <t>fm</t>
  </si>
  <si>
    <t>Áramellátási bontási munkák</t>
  </si>
  <si>
    <t>Munkavezeték tartókar leszerelése szerelvényeivel 65,80 NA acélcső 8 m-ig (BKV típus)</t>
  </si>
  <si>
    <t>Villamos lengő felfüggesztés leszerelése egyenes</t>
  </si>
  <si>
    <t>Villamos lengő felfüggesztés leszerelése köríves</t>
  </si>
  <si>
    <t>Lengő leágazás leszerelése szerelvényeivel tartókaros oszlopról</t>
  </si>
  <si>
    <t>Munkavezeték fémes áthidalás leszerelése szerelvényeivel</t>
  </si>
  <si>
    <t>Villamos munkavezeték keresztezés vagy váltóvezeték lezserelése szerelvényeivel</t>
  </si>
  <si>
    <t>Ütközési szorító leszerelése</t>
  </si>
  <si>
    <t>Ideiglenes kitérő beépítés és bontás  - Áramellátási munkák összesen</t>
  </si>
  <si>
    <t>Geotextília terítése</t>
  </si>
  <si>
    <t>Bal vágány menti oldalárok helyreállítása</t>
  </si>
  <si>
    <r>
      <t>Bal vágány melletti zúzottkő ágyazat helyreállítása (0,3m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/m zúzottkő pótlással)</t>
    </r>
  </si>
  <si>
    <r>
      <t>Jobbvágány melletti zúzottkő ágyazat helyreállítása (0,5m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/m zúzottkő pótlással)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</si>
  <si>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</si>
  <si>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</si>
  <si>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Budapest XXII. kerület, Ady Endre úti villamos vágány melletti töltés megerősítése</t>
  </si>
  <si>
    <t>Költségvetési kiírás</t>
  </si>
  <si>
    <t>Kivitelezés költsége összesen</t>
  </si>
  <si>
    <t>Tervezői művezetés (6 nap)*</t>
  </si>
  <si>
    <t>Egyéb járulékos költségek (nem tételes költségelszámolással) **</t>
  </si>
  <si>
    <t>**: egyéb, a kivitelezéssel kapcsolatos járulékos költségek, melyeket a többi sor nem tartalmaz; pl. területfoglalási, behajtási engedélyek, stb. Az itt megjelölt összeg nem tételes elszámolással kerül elszámolásra.</t>
  </si>
  <si>
    <t>FEDVÉNYTERV A 18+33-18+44 HM SZ. SZAKASZRA VONATKOZÓAN</t>
  </si>
  <si>
    <t>Humuszleszedés, rézsűképzés, árok kialakítás</t>
  </si>
  <si>
    <t>Vb. 0,25x 0,25cm -s megtámasztó szegély áteresz keretelembe rögzített betonvasakhoz betonozva, zsaluzással</t>
  </si>
  <si>
    <t>Beton aljzat építése</t>
  </si>
  <si>
    <t>Monolit vb. akna építése (zsaluzást vasalást a tétel tartalmazza)</t>
  </si>
  <si>
    <t>Üzemi 2 soros szögacél korlát, oszlopokkal, beton szerkezetre erősítve</t>
  </si>
  <si>
    <t>Humuszleszedés, rézsűkialakítás, anyag elszállításával</t>
  </si>
  <si>
    <t>Leszedett humusz elszállítása lerakóba</t>
  </si>
  <si>
    <t>Meglévő vb. áteresz teljes szerkezeti bontása</t>
  </si>
  <si>
    <t>Áteresz és régi szerelőbeton anyagának elszállítása lerakóba</t>
  </si>
  <si>
    <t>Földkiemelés az új keretáteresz építéséhez, dúcolás építésével</t>
  </si>
  <si>
    <t>Kiszoruló földes anyag elszállítása</t>
  </si>
  <si>
    <t>Előregyártott keretelemek beépítése</t>
  </si>
  <si>
    <t>Üzemi védőkorlát</t>
  </si>
  <si>
    <t>10 cm betonba ágyazott terméskő rézsűburkolat készítése</t>
  </si>
  <si>
    <t>Fedvényterv a 18+33-18+44 fm sz. szakaszra vonatkozóan összesen</t>
  </si>
  <si>
    <t>Egységár (Ft)</t>
  </si>
  <si>
    <t>Budapest XXII. kerület, Ady Endre úti villamos vágány 
melletti töltés megerősítése</t>
  </si>
  <si>
    <t>*: Tervezői művezetés elvégzésére az MSC Mérnöki Tervező és Tanácsadó Kft. felkérését fogadjuk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</si>
</sst>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Normal="100" workbookViewId="0">
      <selection activeCell="A2" sqref="A2:C2"/>
    </sheetView>
  </sheetViews>
  <sheetFormatPr defaultRowHeight="15" x14ac:dyDescent="0.25"/>
  <cols>
    <col min="1" max="1" width="9.140625" style="2"/>
    <col min="2" max="2" width="55" style="1" customWidth="1"/>
    <col min="3" max="3" width="21.85546875" style="1" customWidth="1"/>
    <col min="4" max="11" width="9.140625" style="1"/>
  </cols>
  <sheetData>
    <row r="1" spans="1:3" ht="51.75" customHeight="1" x14ac:dyDescent="0.25">
      <c r="A1" s="36" t="s">
        <v>129</v>
      </c>
      <c r="B1" s="36"/>
      <c r="C1" s="36"/>
    </row>
    <row r="2" spans="1:3" ht="30" customHeight="1" thickBot="1" x14ac:dyDescent="0.3">
      <c r="A2" s="38" t="s">
        <v>107</v>
      </c>
      <c r="B2" s="38"/>
      <c r="C2" s="38"/>
    </row>
    <row r="3" spans="1:3" ht="27.75" customHeight="1" x14ac:dyDescent="0.25">
      <c r="A3" s="27" t="s">
        <v>7</v>
      </c>
      <c r="B3" s="28" t="s">
        <v>0</v>
      </c>
      <c r="C3" s="29" t="s">
        <v>4</v>
      </c>
    </row>
    <row r="4" spans="1:3" ht="30" customHeight="1" x14ac:dyDescent="0.25">
      <c r="A4" s="30">
        <v>1</v>
      </c>
      <c r="B4" s="19" t="s">
        <v>1</v>
      </c>
      <c r="C4" s="31">
        <f>Költségvetés!F61</f>
        <v>0</v>
      </c>
    </row>
    <row r="5" spans="1:3" ht="30" customHeight="1" x14ac:dyDescent="0.25">
      <c r="A5" s="30">
        <v>2</v>
      </c>
      <c r="B5" s="19" t="s">
        <v>2</v>
      </c>
      <c r="C5" s="31">
        <f>Költségvetés!F88</f>
        <v>0</v>
      </c>
    </row>
    <row r="6" spans="1:3" ht="30" customHeight="1" x14ac:dyDescent="0.25">
      <c r="A6" s="30">
        <v>3</v>
      </c>
      <c r="B6" s="19" t="s">
        <v>3</v>
      </c>
      <c r="C6" s="31">
        <f>Költségvetés!F117</f>
        <v>0</v>
      </c>
    </row>
    <row r="7" spans="1:3" ht="30" customHeight="1" x14ac:dyDescent="0.25">
      <c r="A7" s="30">
        <v>4</v>
      </c>
      <c r="B7" s="19" t="s">
        <v>127</v>
      </c>
      <c r="C7" s="31">
        <f>Költségvetés!F130</f>
        <v>0</v>
      </c>
    </row>
    <row r="8" spans="1:3" ht="30" customHeight="1" thickBot="1" x14ac:dyDescent="0.3">
      <c r="A8" s="32">
        <v>5</v>
      </c>
      <c r="B8" s="21" t="s">
        <v>109</v>
      </c>
      <c r="C8" s="33">
        <v>0</v>
      </c>
    </row>
    <row r="9" spans="1:3" ht="30" customHeight="1" thickTop="1" x14ac:dyDescent="0.25">
      <c r="A9" s="39" t="s">
        <v>5</v>
      </c>
      <c r="B9" s="40"/>
      <c r="C9" s="34">
        <f>SUM(C4:C8)</f>
        <v>0</v>
      </c>
    </row>
    <row r="10" spans="1:3" ht="30" customHeight="1" x14ac:dyDescent="0.25">
      <c r="A10" s="41" t="s">
        <v>6</v>
      </c>
      <c r="B10" s="42"/>
      <c r="C10" s="31">
        <f>C9*0.1</f>
        <v>0</v>
      </c>
    </row>
    <row r="11" spans="1:3" ht="30" customHeight="1" x14ac:dyDescent="0.25">
      <c r="A11" s="41" t="s">
        <v>110</v>
      </c>
      <c r="B11" s="42"/>
      <c r="C11" s="31">
        <v>0</v>
      </c>
    </row>
    <row r="12" spans="1:3" ht="30" customHeight="1" thickBot="1" x14ac:dyDescent="0.3">
      <c r="A12" s="43" t="s">
        <v>108</v>
      </c>
      <c r="B12" s="44"/>
      <c r="C12" s="35">
        <f>C9+C10+C11</f>
        <v>0</v>
      </c>
    </row>
    <row r="15" spans="1:3" ht="42.75" customHeight="1" x14ac:dyDescent="0.25">
      <c r="A15" s="37" t="s">
        <v>130</v>
      </c>
      <c r="B15" s="37"/>
      <c r="C15" s="37"/>
    </row>
    <row r="16" spans="1:3" ht="48.75" customHeight="1" x14ac:dyDescent="0.25">
      <c r="A16" s="37" t="s">
        <v>111</v>
      </c>
      <c r="B16" s="37"/>
      <c r="C16" s="37"/>
    </row>
  </sheetData>
  <mergeCells count="8">
    <mergeCell ref="A1:C1"/>
    <mergeCell ref="A15:C15"/>
    <mergeCell ref="A16:C16"/>
    <mergeCell ref="A2:C2"/>
    <mergeCell ref="A9:B9"/>
    <mergeCell ref="A10:B10"/>
    <mergeCell ref="A12:B12"/>
    <mergeCell ref="A11:B11"/>
  </mergeCells>
  <pageMargins left="0.7" right="0.7" top="0.75" bottom="0.75" header="0.3" footer="0.3"/>
  <pageSetup paperSize="9" orientation="portrait" r:id="rId1"/>
  <headerFooter>
    <oddHeader>&amp;LBKV Zrt. TB-70/17.&amp;R2.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view="pageLayout" zoomScaleNormal="100" workbookViewId="0">
      <selection activeCell="B23" sqref="B23"/>
    </sheetView>
  </sheetViews>
  <sheetFormatPr defaultRowHeight="15" x14ac:dyDescent="0.25"/>
  <cols>
    <col min="1" max="1" width="9.140625" style="2"/>
    <col min="2" max="2" width="47" style="3" customWidth="1"/>
    <col min="3" max="3" width="13.7109375" style="2" bestFit="1" customWidth="1"/>
    <col min="4" max="4" width="10.7109375" style="2" bestFit="1" customWidth="1"/>
    <col min="5" max="5" width="14.5703125" style="4" customWidth="1"/>
    <col min="6" max="6" width="19" style="4" customWidth="1"/>
  </cols>
  <sheetData>
    <row r="1" spans="1:6" ht="54" customHeight="1" x14ac:dyDescent="0.25">
      <c r="A1" s="55" t="s">
        <v>106</v>
      </c>
      <c r="B1" s="55"/>
      <c r="C1" s="55"/>
      <c r="D1" s="55"/>
      <c r="E1" s="55"/>
      <c r="F1" s="55"/>
    </row>
    <row r="2" spans="1:6" ht="30" customHeight="1" x14ac:dyDescent="0.25">
      <c r="A2" s="57" t="s">
        <v>50</v>
      </c>
      <c r="B2" s="58"/>
      <c r="C2" s="58"/>
      <c r="D2" s="58"/>
      <c r="E2" s="58"/>
      <c r="F2" s="59"/>
    </row>
    <row r="3" spans="1:6" s="9" customFormat="1" ht="24.75" customHeight="1" x14ac:dyDescent="0.25">
      <c r="A3" s="5" t="s">
        <v>7</v>
      </c>
      <c r="B3" s="11" t="s">
        <v>8</v>
      </c>
      <c r="C3" s="5" t="s">
        <v>9</v>
      </c>
      <c r="D3" s="5" t="s">
        <v>10</v>
      </c>
      <c r="E3" s="10" t="s">
        <v>128</v>
      </c>
      <c r="F3" s="10" t="s">
        <v>12</v>
      </c>
    </row>
    <row r="4" spans="1:6" ht="24.95" customHeight="1" x14ac:dyDescent="0.25">
      <c r="A4" s="5">
        <v>1</v>
      </c>
      <c r="B4" s="6" t="s">
        <v>13</v>
      </c>
      <c r="C4" s="17" t="s">
        <v>104</v>
      </c>
      <c r="D4" s="16">
        <v>250</v>
      </c>
      <c r="E4" s="7">
        <v>0</v>
      </c>
      <c r="F4" s="7">
        <f t="shared" ref="F4:F65" si="0">D4*E4</f>
        <v>0</v>
      </c>
    </row>
    <row r="5" spans="1:6" ht="24.95" customHeight="1" x14ac:dyDescent="0.25">
      <c r="A5" s="5">
        <v>2</v>
      </c>
      <c r="B5" s="15" t="s">
        <v>14</v>
      </c>
      <c r="C5" s="18" t="s">
        <v>105</v>
      </c>
      <c r="D5" s="18">
        <v>50</v>
      </c>
      <c r="E5" s="7">
        <v>0</v>
      </c>
      <c r="F5" s="7">
        <f t="shared" si="0"/>
        <v>0</v>
      </c>
    </row>
    <row r="6" spans="1:6" ht="24.95" customHeight="1" x14ac:dyDescent="0.25">
      <c r="A6" s="63" t="s">
        <v>16</v>
      </c>
      <c r="B6" s="64"/>
      <c r="C6" s="64"/>
      <c r="D6" s="64"/>
      <c r="E6" s="65"/>
      <c r="F6" s="7">
        <f>SUM(F4:F5)</f>
        <v>0</v>
      </c>
    </row>
    <row r="7" spans="1:6" ht="24.95" customHeight="1" x14ac:dyDescent="0.25">
      <c r="A7" s="60" t="s">
        <v>15</v>
      </c>
      <c r="B7" s="61"/>
      <c r="C7" s="61"/>
      <c r="D7" s="61"/>
      <c r="E7" s="61"/>
      <c r="F7" s="62"/>
    </row>
    <row r="8" spans="1:6" ht="32.25" customHeight="1" x14ac:dyDescent="0.25">
      <c r="A8" s="5">
        <v>3</v>
      </c>
      <c r="B8" s="22" t="s">
        <v>118</v>
      </c>
      <c r="C8" s="16" t="s">
        <v>104</v>
      </c>
      <c r="D8" s="23">
        <f>370*2.8*0.23</f>
        <v>238.28</v>
      </c>
      <c r="E8" s="7">
        <v>0</v>
      </c>
      <c r="F8" s="7">
        <f t="shared" si="0"/>
        <v>0</v>
      </c>
    </row>
    <row r="9" spans="1:6" ht="24.95" customHeight="1" x14ac:dyDescent="0.25">
      <c r="A9" s="20">
        <v>4</v>
      </c>
      <c r="B9" s="25" t="s">
        <v>119</v>
      </c>
      <c r="C9" s="16" t="s">
        <v>104</v>
      </c>
      <c r="D9" s="23">
        <f>370*2.8*0.23</f>
        <v>238.28</v>
      </c>
      <c r="E9" s="7">
        <v>0</v>
      </c>
      <c r="F9" s="7">
        <f t="shared" si="0"/>
        <v>0</v>
      </c>
    </row>
    <row r="10" spans="1:6" ht="24.95" customHeight="1" x14ac:dyDescent="0.25">
      <c r="A10" s="5">
        <v>5</v>
      </c>
      <c r="B10" s="22" t="s">
        <v>100</v>
      </c>
      <c r="C10" s="16" t="s">
        <v>105</v>
      </c>
      <c r="D10" s="16">
        <f>370*2.8</f>
        <v>1036</v>
      </c>
      <c r="E10" s="7">
        <v>0</v>
      </c>
      <c r="F10" s="7">
        <f t="shared" si="0"/>
        <v>0</v>
      </c>
    </row>
    <row r="11" spans="1:6" ht="24.95" customHeight="1" x14ac:dyDescent="0.25">
      <c r="A11" s="5">
        <v>6</v>
      </c>
      <c r="B11" s="22" t="s">
        <v>18</v>
      </c>
      <c r="C11" s="16" t="s">
        <v>104</v>
      </c>
      <c r="D11" s="23">
        <f>370*2*0.23</f>
        <v>170.20000000000002</v>
      </c>
      <c r="E11" s="7">
        <v>0</v>
      </c>
      <c r="F11" s="7">
        <f t="shared" si="0"/>
        <v>0</v>
      </c>
    </row>
    <row r="12" spans="1:6" ht="24.95" customHeight="1" x14ac:dyDescent="0.25">
      <c r="A12" s="5">
        <v>7</v>
      </c>
      <c r="B12" s="22" t="s">
        <v>19</v>
      </c>
      <c r="C12" s="16" t="s">
        <v>104</v>
      </c>
      <c r="D12" s="23">
        <f>370*0.5*0.5</f>
        <v>92.5</v>
      </c>
      <c r="E12" s="7">
        <v>0</v>
      </c>
      <c r="F12" s="7">
        <f t="shared" si="0"/>
        <v>0</v>
      </c>
    </row>
    <row r="13" spans="1:6" ht="24.95" customHeight="1" x14ac:dyDescent="0.25">
      <c r="A13" s="5">
        <v>8</v>
      </c>
      <c r="B13" s="6" t="s">
        <v>20</v>
      </c>
      <c r="C13" s="5" t="s">
        <v>17</v>
      </c>
      <c r="D13" s="5">
        <v>20</v>
      </c>
      <c r="E13" s="7">
        <v>0</v>
      </c>
      <c r="F13" s="7">
        <f t="shared" si="0"/>
        <v>0</v>
      </c>
    </row>
    <row r="14" spans="1:6" ht="24.95" customHeight="1" x14ac:dyDescent="0.25">
      <c r="A14" s="5">
        <v>9</v>
      </c>
      <c r="B14" s="6" t="s">
        <v>21</v>
      </c>
      <c r="C14" s="5" t="s">
        <v>17</v>
      </c>
      <c r="D14" s="5">
        <v>2</v>
      </c>
      <c r="E14" s="7">
        <v>0</v>
      </c>
      <c r="F14" s="7">
        <f t="shared" si="0"/>
        <v>0</v>
      </c>
    </row>
    <row r="15" spans="1:6" ht="24.95" customHeight="1" x14ac:dyDescent="0.25">
      <c r="A15" s="63" t="s">
        <v>16</v>
      </c>
      <c r="B15" s="64"/>
      <c r="C15" s="64"/>
      <c r="D15" s="64"/>
      <c r="E15" s="65"/>
      <c r="F15" s="7">
        <f>SUM(F8:F14)</f>
        <v>0</v>
      </c>
    </row>
    <row r="16" spans="1:6" ht="24.95" customHeight="1" x14ac:dyDescent="0.25">
      <c r="A16" s="60" t="s">
        <v>101</v>
      </c>
      <c r="B16" s="61"/>
      <c r="C16" s="61"/>
      <c r="D16" s="61"/>
      <c r="E16" s="61"/>
      <c r="F16" s="62"/>
    </row>
    <row r="17" spans="1:6" ht="24.95" customHeight="1" x14ac:dyDescent="0.25">
      <c r="A17" s="5">
        <v>10</v>
      </c>
      <c r="B17" s="6" t="s">
        <v>113</v>
      </c>
      <c r="C17" s="5" t="s">
        <v>17</v>
      </c>
      <c r="D17" s="23">
        <f>(0.5+0.96)/2*0.6*370</f>
        <v>162.06</v>
      </c>
      <c r="E17" s="7">
        <v>0</v>
      </c>
      <c r="F17" s="7">
        <f t="shared" si="0"/>
        <v>0</v>
      </c>
    </row>
    <row r="18" spans="1:6" ht="24.95" customHeight="1" x14ac:dyDescent="0.25">
      <c r="A18" s="5">
        <v>11</v>
      </c>
      <c r="B18" s="6" t="s">
        <v>23</v>
      </c>
      <c r="C18" s="5" t="s">
        <v>22</v>
      </c>
      <c r="D18" s="16">
        <f>370*0.4*3</f>
        <v>444</v>
      </c>
      <c r="E18" s="7">
        <v>0</v>
      </c>
      <c r="F18" s="7">
        <f t="shared" si="0"/>
        <v>0</v>
      </c>
    </row>
    <row r="19" spans="1:6" ht="24.95" customHeight="1" x14ac:dyDescent="0.25">
      <c r="A19" s="5">
        <v>12</v>
      </c>
      <c r="B19" s="6" t="s">
        <v>24</v>
      </c>
      <c r="C19" s="5" t="s">
        <v>17</v>
      </c>
      <c r="D19" s="5">
        <v>20</v>
      </c>
      <c r="E19" s="7">
        <v>0</v>
      </c>
      <c r="F19" s="7">
        <f t="shared" si="0"/>
        <v>0</v>
      </c>
    </row>
    <row r="20" spans="1:6" ht="24.95" customHeight="1" x14ac:dyDescent="0.25">
      <c r="A20" s="5">
        <v>13</v>
      </c>
      <c r="B20" s="6" t="s">
        <v>25</v>
      </c>
      <c r="C20" s="5" t="s">
        <v>22</v>
      </c>
      <c r="D20" s="5">
        <v>430</v>
      </c>
      <c r="E20" s="7">
        <v>0</v>
      </c>
      <c r="F20" s="7">
        <f t="shared" si="0"/>
        <v>0</v>
      </c>
    </row>
    <row r="21" spans="1:6" ht="24.95" customHeight="1" x14ac:dyDescent="0.25">
      <c r="A21" s="63" t="s">
        <v>16</v>
      </c>
      <c r="B21" s="64"/>
      <c r="C21" s="64"/>
      <c r="D21" s="64"/>
      <c r="E21" s="65"/>
      <c r="F21" s="7">
        <f>SUM(F17:F20)</f>
        <v>0</v>
      </c>
    </row>
    <row r="22" spans="1:6" ht="24.95" customHeight="1" x14ac:dyDescent="0.25">
      <c r="A22" s="60" t="s">
        <v>35</v>
      </c>
      <c r="B22" s="61"/>
      <c r="C22" s="61"/>
      <c r="D22" s="61"/>
      <c r="E22" s="61"/>
      <c r="F22" s="62"/>
    </row>
    <row r="23" spans="1:6" ht="24.95" customHeight="1" x14ac:dyDescent="0.25">
      <c r="A23" s="5">
        <v>14</v>
      </c>
      <c r="B23" s="15" t="s">
        <v>120</v>
      </c>
      <c r="C23" s="18" t="s">
        <v>90</v>
      </c>
      <c r="D23" s="18">
        <v>12</v>
      </c>
      <c r="E23" s="7">
        <v>0</v>
      </c>
      <c r="F23" s="7">
        <f t="shared" si="0"/>
        <v>0</v>
      </c>
    </row>
    <row r="24" spans="1:6" ht="36.75" customHeight="1" x14ac:dyDescent="0.25">
      <c r="A24" s="20">
        <v>15</v>
      </c>
      <c r="B24" s="25" t="s">
        <v>121</v>
      </c>
      <c r="C24" s="16" t="s">
        <v>104</v>
      </c>
      <c r="D24" s="18">
        <v>10</v>
      </c>
      <c r="E24" s="7">
        <v>0</v>
      </c>
      <c r="F24" s="7">
        <f t="shared" si="0"/>
        <v>0</v>
      </c>
    </row>
    <row r="25" spans="1:6" ht="32.25" customHeight="1" x14ac:dyDescent="0.25">
      <c r="A25" s="5">
        <v>16</v>
      </c>
      <c r="B25" s="22" t="s">
        <v>122</v>
      </c>
      <c r="C25" s="16" t="s">
        <v>104</v>
      </c>
      <c r="D25" s="16">
        <v>80</v>
      </c>
      <c r="E25" s="7">
        <v>0</v>
      </c>
      <c r="F25" s="7">
        <f t="shared" si="0"/>
        <v>0</v>
      </c>
    </row>
    <row r="26" spans="1:6" ht="32.25" customHeight="1" x14ac:dyDescent="0.25">
      <c r="A26" s="20">
        <v>17</v>
      </c>
      <c r="B26" s="22" t="s">
        <v>123</v>
      </c>
      <c r="C26" s="18" t="s">
        <v>104</v>
      </c>
      <c r="D26" s="18">
        <v>6</v>
      </c>
      <c r="E26" s="7"/>
      <c r="F26" s="7"/>
    </row>
    <row r="27" spans="1:6" ht="24.95" customHeight="1" x14ac:dyDescent="0.25">
      <c r="A27" s="5">
        <v>18</v>
      </c>
      <c r="B27" s="22" t="s">
        <v>26</v>
      </c>
      <c r="C27" s="16" t="s">
        <v>104</v>
      </c>
      <c r="D27" s="16">
        <v>10</v>
      </c>
      <c r="E27" s="7">
        <v>0</v>
      </c>
      <c r="F27" s="7">
        <f t="shared" si="0"/>
        <v>0</v>
      </c>
    </row>
    <row r="28" spans="1:6" ht="24.95" customHeight="1" x14ac:dyDescent="0.25">
      <c r="A28" s="5">
        <v>19</v>
      </c>
      <c r="B28" s="22" t="s">
        <v>27</v>
      </c>
      <c r="C28" s="16" t="s">
        <v>104</v>
      </c>
      <c r="D28" s="16">
        <v>6</v>
      </c>
      <c r="E28" s="7">
        <v>0</v>
      </c>
      <c r="F28" s="7">
        <f t="shared" si="0"/>
        <v>0</v>
      </c>
    </row>
    <row r="29" spans="1:6" ht="24.95" customHeight="1" x14ac:dyDescent="0.25">
      <c r="A29" s="5">
        <v>20</v>
      </c>
      <c r="B29" s="22" t="s">
        <v>124</v>
      </c>
      <c r="C29" s="16" t="s">
        <v>90</v>
      </c>
      <c r="D29" s="16">
        <v>11</v>
      </c>
      <c r="E29" s="7">
        <v>0</v>
      </c>
      <c r="F29" s="7">
        <f t="shared" si="0"/>
        <v>0</v>
      </c>
    </row>
    <row r="30" spans="1:6" ht="24.95" customHeight="1" x14ac:dyDescent="0.25">
      <c r="A30" s="5">
        <v>21</v>
      </c>
      <c r="B30" s="22" t="s">
        <v>28</v>
      </c>
      <c r="C30" s="16" t="s">
        <v>104</v>
      </c>
      <c r="D30" s="16">
        <v>3</v>
      </c>
      <c r="E30" s="7">
        <v>0</v>
      </c>
      <c r="F30" s="7">
        <f t="shared" si="0"/>
        <v>0</v>
      </c>
    </row>
    <row r="31" spans="1:6" ht="24.95" customHeight="1" x14ac:dyDescent="0.25">
      <c r="A31" s="5">
        <v>22</v>
      </c>
      <c r="B31" s="22" t="s">
        <v>125</v>
      </c>
      <c r="C31" s="16" t="s">
        <v>33</v>
      </c>
      <c r="D31" s="16">
        <v>4</v>
      </c>
      <c r="E31" s="7">
        <v>0</v>
      </c>
      <c r="F31" s="7">
        <f t="shared" si="0"/>
        <v>0</v>
      </c>
    </row>
    <row r="32" spans="1:6" ht="54" customHeight="1" x14ac:dyDescent="0.25">
      <c r="A32" s="5">
        <v>23</v>
      </c>
      <c r="B32" s="22" t="s">
        <v>114</v>
      </c>
      <c r="C32" s="16" t="s">
        <v>104</v>
      </c>
      <c r="D32" s="16">
        <v>0.25</v>
      </c>
      <c r="E32" s="7">
        <v>0</v>
      </c>
      <c r="F32" s="7">
        <f t="shared" si="0"/>
        <v>0</v>
      </c>
    </row>
    <row r="33" spans="1:6" ht="24.95" customHeight="1" x14ac:dyDescent="0.25">
      <c r="A33" s="5">
        <v>24</v>
      </c>
      <c r="B33" s="6" t="s">
        <v>29</v>
      </c>
      <c r="C33" s="5" t="s">
        <v>17</v>
      </c>
      <c r="D33" s="5">
        <v>40</v>
      </c>
      <c r="E33" s="7">
        <v>0</v>
      </c>
      <c r="F33" s="7">
        <f t="shared" si="0"/>
        <v>0</v>
      </c>
    </row>
    <row r="34" spans="1:6" ht="24.95" customHeight="1" x14ac:dyDescent="0.25">
      <c r="A34" s="5">
        <v>25</v>
      </c>
      <c r="B34" s="6" t="s">
        <v>30</v>
      </c>
      <c r="C34" s="5" t="s">
        <v>17</v>
      </c>
      <c r="D34" s="5">
        <v>25</v>
      </c>
      <c r="E34" s="7">
        <v>0</v>
      </c>
      <c r="F34" s="7">
        <f t="shared" si="0"/>
        <v>0</v>
      </c>
    </row>
    <row r="35" spans="1:6" ht="24.95" customHeight="1" x14ac:dyDescent="0.25">
      <c r="A35" s="5">
        <v>26</v>
      </c>
      <c r="B35" s="15" t="s">
        <v>31</v>
      </c>
      <c r="C35" s="18" t="s">
        <v>60</v>
      </c>
      <c r="D35" s="18">
        <v>2</v>
      </c>
      <c r="E35" s="7">
        <v>0</v>
      </c>
      <c r="F35" s="7">
        <f t="shared" si="0"/>
        <v>0</v>
      </c>
    </row>
    <row r="36" spans="1:6" ht="24.95" customHeight="1" x14ac:dyDescent="0.25">
      <c r="A36" s="5">
        <v>27</v>
      </c>
      <c r="B36" s="6" t="s">
        <v>32</v>
      </c>
      <c r="C36" s="5" t="s">
        <v>33</v>
      </c>
      <c r="D36" s="5">
        <v>12</v>
      </c>
      <c r="E36" s="7">
        <v>0</v>
      </c>
      <c r="F36" s="7">
        <f t="shared" si="0"/>
        <v>0</v>
      </c>
    </row>
    <row r="37" spans="1:6" ht="33.75" customHeight="1" x14ac:dyDescent="0.25">
      <c r="A37" s="5">
        <v>28</v>
      </c>
      <c r="B37" s="6" t="s">
        <v>126</v>
      </c>
      <c r="C37" s="5" t="s">
        <v>22</v>
      </c>
      <c r="D37" s="5">
        <v>40</v>
      </c>
      <c r="E37" s="7">
        <v>0</v>
      </c>
      <c r="F37" s="7">
        <f t="shared" si="0"/>
        <v>0</v>
      </c>
    </row>
    <row r="38" spans="1:6" ht="24.95" customHeight="1" x14ac:dyDescent="0.25">
      <c r="A38" s="63" t="s">
        <v>16</v>
      </c>
      <c r="B38" s="64"/>
      <c r="C38" s="64"/>
      <c r="D38" s="64"/>
      <c r="E38" s="65"/>
      <c r="F38" s="7">
        <f>SUM(F23:F37)</f>
        <v>0</v>
      </c>
    </row>
    <row r="39" spans="1:6" ht="24.95" customHeight="1" x14ac:dyDescent="0.25">
      <c r="A39" s="60" t="s">
        <v>34</v>
      </c>
      <c r="B39" s="61"/>
      <c r="C39" s="61"/>
      <c r="D39" s="61"/>
      <c r="E39" s="61"/>
      <c r="F39" s="62"/>
    </row>
    <row r="40" spans="1:6" ht="17.25" x14ac:dyDescent="0.25">
      <c r="A40" s="5">
        <v>29</v>
      </c>
      <c r="B40" s="6" t="s">
        <v>36</v>
      </c>
      <c r="C40" s="5" t="s">
        <v>17</v>
      </c>
      <c r="D40" s="5">
        <v>2</v>
      </c>
      <c r="E40" s="7">
        <v>0</v>
      </c>
      <c r="F40" s="7">
        <f t="shared" si="0"/>
        <v>0</v>
      </c>
    </row>
    <row r="41" spans="1:6" ht="24.95" customHeight="1" x14ac:dyDescent="0.25">
      <c r="A41" s="5">
        <v>30</v>
      </c>
      <c r="B41" s="6" t="s">
        <v>37</v>
      </c>
      <c r="C41" s="5" t="s">
        <v>17</v>
      </c>
      <c r="D41" s="5">
        <v>2</v>
      </c>
      <c r="E41" s="7">
        <v>0</v>
      </c>
      <c r="F41" s="7">
        <f t="shared" si="0"/>
        <v>0</v>
      </c>
    </row>
    <row r="42" spans="1:6" ht="24.95" customHeight="1" x14ac:dyDescent="0.25">
      <c r="A42" s="5">
        <v>31</v>
      </c>
      <c r="B42" s="6" t="s">
        <v>38</v>
      </c>
      <c r="C42" s="5" t="s">
        <v>22</v>
      </c>
      <c r="D42" s="5">
        <v>18</v>
      </c>
      <c r="E42" s="7">
        <v>0</v>
      </c>
      <c r="F42" s="7">
        <f t="shared" si="0"/>
        <v>0</v>
      </c>
    </row>
    <row r="43" spans="1:6" ht="24.95" customHeight="1" x14ac:dyDescent="0.25">
      <c r="A43" s="5">
        <v>32</v>
      </c>
      <c r="B43" s="15" t="s">
        <v>39</v>
      </c>
      <c r="C43" s="18" t="s">
        <v>105</v>
      </c>
      <c r="D43" s="18">
        <v>4</v>
      </c>
      <c r="E43" s="7">
        <v>0</v>
      </c>
      <c r="F43" s="7">
        <f t="shared" si="0"/>
        <v>0</v>
      </c>
    </row>
    <row r="44" spans="1:6" ht="24.95" customHeight="1" x14ac:dyDescent="0.25">
      <c r="A44" s="5">
        <v>33</v>
      </c>
      <c r="B44" s="6" t="s">
        <v>40</v>
      </c>
      <c r="C44" s="5" t="s">
        <v>17</v>
      </c>
      <c r="D44" s="5">
        <v>50</v>
      </c>
      <c r="E44" s="7">
        <v>0</v>
      </c>
      <c r="F44" s="7">
        <f t="shared" si="0"/>
        <v>0</v>
      </c>
    </row>
    <row r="45" spans="1:6" ht="24.95" customHeight="1" x14ac:dyDescent="0.25">
      <c r="A45" s="5">
        <v>34</v>
      </c>
      <c r="B45" s="6" t="s">
        <v>26</v>
      </c>
      <c r="C45" s="5" t="s">
        <v>17</v>
      </c>
      <c r="D45" s="5">
        <v>1</v>
      </c>
      <c r="E45" s="7">
        <v>0</v>
      </c>
      <c r="F45" s="7">
        <f t="shared" si="0"/>
        <v>0</v>
      </c>
    </row>
    <row r="46" spans="1:6" ht="24.95" customHeight="1" x14ac:dyDescent="0.25">
      <c r="A46" s="5">
        <v>35</v>
      </c>
      <c r="B46" s="6" t="s">
        <v>115</v>
      </c>
      <c r="C46" s="5" t="s">
        <v>17</v>
      </c>
      <c r="D46" s="5">
        <v>1</v>
      </c>
      <c r="E46" s="7">
        <v>0</v>
      </c>
      <c r="F46" s="7">
        <f t="shared" si="0"/>
        <v>0</v>
      </c>
    </row>
    <row r="47" spans="1:6" ht="33.75" customHeight="1" x14ac:dyDescent="0.25">
      <c r="A47" s="5">
        <v>36</v>
      </c>
      <c r="B47" s="6" t="s">
        <v>116</v>
      </c>
      <c r="C47" s="5" t="s">
        <v>17</v>
      </c>
      <c r="D47" s="26">
        <f>(0.3*1.9*2.2*4)+(2.1*1.9*0.3)-(0.8*0.8/4*3.14)-(0.4*0.77*0.3*2)</f>
        <v>5.5258000000000003</v>
      </c>
      <c r="E47" s="7">
        <v>0</v>
      </c>
      <c r="F47" s="7">
        <f t="shared" si="0"/>
        <v>0</v>
      </c>
    </row>
    <row r="48" spans="1:6" ht="40.5" customHeight="1" x14ac:dyDescent="0.25">
      <c r="A48" s="5">
        <v>37</v>
      </c>
      <c r="B48" s="6" t="s">
        <v>117</v>
      </c>
      <c r="C48" s="5" t="s">
        <v>90</v>
      </c>
      <c r="D48" s="5">
        <v>8</v>
      </c>
      <c r="E48" s="7">
        <v>0</v>
      </c>
      <c r="F48" s="7">
        <f t="shared" si="0"/>
        <v>0</v>
      </c>
    </row>
    <row r="49" spans="1:6" ht="24.95" customHeight="1" x14ac:dyDescent="0.25">
      <c r="A49" s="63" t="s">
        <v>16</v>
      </c>
      <c r="B49" s="64"/>
      <c r="C49" s="64"/>
      <c r="D49" s="64"/>
      <c r="E49" s="65"/>
      <c r="F49" s="8">
        <f>SUM(F40:F48)</f>
        <v>0</v>
      </c>
    </row>
    <row r="50" spans="1:6" ht="24.95" customHeight="1" x14ac:dyDescent="0.25">
      <c r="A50" s="60" t="s">
        <v>41</v>
      </c>
      <c r="B50" s="61"/>
      <c r="C50" s="61"/>
      <c r="D50" s="61"/>
      <c r="E50" s="61"/>
      <c r="F50" s="62"/>
    </row>
    <row r="51" spans="1:6" ht="38.1" customHeight="1" x14ac:dyDescent="0.25">
      <c r="A51" s="5">
        <v>38</v>
      </c>
      <c r="B51" s="6" t="s">
        <v>102</v>
      </c>
      <c r="C51" s="5" t="s">
        <v>42</v>
      </c>
      <c r="D51" s="5">
        <v>380</v>
      </c>
      <c r="E51" s="7">
        <v>0</v>
      </c>
      <c r="F51" s="8">
        <f t="shared" si="0"/>
        <v>0</v>
      </c>
    </row>
    <row r="52" spans="1:6" ht="38.1" customHeight="1" x14ac:dyDescent="0.25">
      <c r="A52" s="5">
        <v>39</v>
      </c>
      <c r="B52" s="6" t="s">
        <v>103</v>
      </c>
      <c r="C52" s="5" t="s">
        <v>42</v>
      </c>
      <c r="D52" s="5">
        <v>370</v>
      </c>
      <c r="E52" s="7">
        <v>0</v>
      </c>
      <c r="F52" s="7">
        <f t="shared" si="0"/>
        <v>0</v>
      </c>
    </row>
    <row r="53" spans="1:6" ht="24.95" customHeight="1" x14ac:dyDescent="0.25">
      <c r="A53" s="5">
        <v>40</v>
      </c>
      <c r="B53" s="6" t="s">
        <v>43</v>
      </c>
      <c r="C53" s="5" t="s">
        <v>22</v>
      </c>
      <c r="D53" s="5">
        <v>380</v>
      </c>
      <c r="E53" s="7">
        <v>0</v>
      </c>
      <c r="F53" s="7">
        <f t="shared" si="0"/>
        <v>0</v>
      </c>
    </row>
    <row r="54" spans="1:6" ht="38.1" customHeight="1" x14ac:dyDescent="0.25">
      <c r="A54" s="5">
        <v>41</v>
      </c>
      <c r="B54" s="6" t="s">
        <v>44</v>
      </c>
      <c r="C54" s="5" t="s">
        <v>17</v>
      </c>
      <c r="D54" s="5">
        <v>20</v>
      </c>
      <c r="E54" s="7">
        <v>0</v>
      </c>
      <c r="F54" s="7">
        <f t="shared" si="0"/>
        <v>0</v>
      </c>
    </row>
    <row r="55" spans="1:6" x14ac:dyDescent="0.25">
      <c r="A55" s="5">
        <v>42</v>
      </c>
      <c r="B55" s="6" t="s">
        <v>45</v>
      </c>
      <c r="C55" s="5" t="s">
        <v>42</v>
      </c>
      <c r="D55" s="5">
        <v>8</v>
      </c>
      <c r="E55" s="7">
        <v>0</v>
      </c>
      <c r="F55" s="7">
        <f t="shared" si="0"/>
        <v>0</v>
      </c>
    </row>
    <row r="56" spans="1:6" ht="17.25" x14ac:dyDescent="0.25">
      <c r="A56" s="5">
        <v>43</v>
      </c>
      <c r="B56" s="6" t="s">
        <v>46</v>
      </c>
      <c r="C56" s="5" t="s">
        <v>22</v>
      </c>
      <c r="D56" s="5">
        <v>12</v>
      </c>
      <c r="E56" s="7">
        <v>0</v>
      </c>
      <c r="F56" s="7">
        <f t="shared" si="0"/>
        <v>0</v>
      </c>
    </row>
    <row r="57" spans="1:6" ht="24.95" customHeight="1" x14ac:dyDescent="0.25">
      <c r="A57" s="5">
        <v>44</v>
      </c>
      <c r="B57" s="6" t="s">
        <v>47</v>
      </c>
      <c r="C57" s="5" t="s">
        <v>42</v>
      </c>
      <c r="D57" s="5">
        <v>800</v>
      </c>
      <c r="E57" s="7">
        <v>0</v>
      </c>
      <c r="F57" s="7">
        <f t="shared" si="0"/>
        <v>0</v>
      </c>
    </row>
    <row r="58" spans="1:6" ht="24.95" customHeight="1" x14ac:dyDescent="0.25">
      <c r="A58" s="5">
        <v>45</v>
      </c>
      <c r="B58" s="6" t="s">
        <v>48</v>
      </c>
      <c r="C58" s="5" t="s">
        <v>42</v>
      </c>
      <c r="D58" s="5">
        <v>400</v>
      </c>
      <c r="E58" s="7">
        <v>0</v>
      </c>
      <c r="F58" s="7">
        <f t="shared" si="0"/>
        <v>0</v>
      </c>
    </row>
    <row r="59" spans="1:6" ht="24.95" customHeight="1" x14ac:dyDescent="0.25">
      <c r="A59" s="63" t="s">
        <v>16</v>
      </c>
      <c r="B59" s="64"/>
      <c r="C59" s="64"/>
      <c r="D59" s="64"/>
      <c r="E59" s="65"/>
      <c r="F59" s="7">
        <f>SUM(F51:F58)</f>
        <v>0</v>
      </c>
    </row>
    <row r="60" spans="1:6" ht="24.95" customHeight="1" x14ac:dyDescent="0.25">
      <c r="A60" s="67"/>
      <c r="B60" s="67"/>
      <c r="C60" s="67"/>
      <c r="D60" s="67"/>
      <c r="E60" s="67"/>
      <c r="F60" s="67"/>
    </row>
    <row r="61" spans="1:6" ht="24.95" customHeight="1" x14ac:dyDescent="0.25">
      <c r="A61" s="56" t="s">
        <v>49</v>
      </c>
      <c r="B61" s="56"/>
      <c r="C61" s="56"/>
      <c r="D61" s="56"/>
      <c r="E61" s="56"/>
      <c r="F61" s="13">
        <f>F6+F15+F21+F38+F49+F59</f>
        <v>0</v>
      </c>
    </row>
    <row r="62" spans="1:6" ht="24.95" customHeight="1" x14ac:dyDescent="0.25">
      <c r="A62" s="68"/>
      <c r="B62" s="68"/>
      <c r="C62" s="68"/>
      <c r="D62" s="68"/>
      <c r="E62" s="68"/>
      <c r="F62" s="69"/>
    </row>
    <row r="63" spans="1:6" ht="39" customHeight="1" x14ac:dyDescent="0.25">
      <c r="A63" s="70" t="s">
        <v>73</v>
      </c>
      <c r="B63" s="58"/>
      <c r="C63" s="58"/>
      <c r="D63" s="58"/>
      <c r="E63" s="58"/>
      <c r="F63" s="59"/>
    </row>
    <row r="64" spans="1:6" ht="24.95" customHeight="1" x14ac:dyDescent="0.25">
      <c r="A64" s="5" t="s">
        <v>7</v>
      </c>
      <c r="B64" s="11" t="s">
        <v>8</v>
      </c>
      <c r="C64" s="5" t="s">
        <v>9</v>
      </c>
      <c r="D64" s="5" t="s">
        <v>10</v>
      </c>
      <c r="E64" s="10" t="s">
        <v>11</v>
      </c>
      <c r="F64" s="10" t="s">
        <v>12</v>
      </c>
    </row>
    <row r="65" spans="1:6" ht="42.75" customHeight="1" x14ac:dyDescent="0.25">
      <c r="A65" s="5">
        <v>1</v>
      </c>
      <c r="B65" s="6" t="s">
        <v>67</v>
      </c>
      <c r="C65" s="5" t="s">
        <v>51</v>
      </c>
      <c r="D65" s="5">
        <v>32.6</v>
      </c>
      <c r="E65" s="7">
        <v>0</v>
      </c>
      <c r="F65" s="7">
        <f t="shared" si="0"/>
        <v>0</v>
      </c>
    </row>
    <row r="66" spans="1:6" ht="24.95" customHeight="1" x14ac:dyDescent="0.25">
      <c r="A66" s="5">
        <v>2</v>
      </c>
      <c r="B66" s="6" t="s">
        <v>52</v>
      </c>
      <c r="C66" s="5" t="s">
        <v>17</v>
      </c>
      <c r="D66" s="5">
        <v>24</v>
      </c>
      <c r="E66" s="7">
        <v>0</v>
      </c>
      <c r="F66" s="7">
        <f t="shared" ref="F66:F85" si="1">D66*E66</f>
        <v>0</v>
      </c>
    </row>
    <row r="67" spans="1:6" ht="30" x14ac:dyDescent="0.25">
      <c r="A67" s="5">
        <v>3</v>
      </c>
      <c r="B67" s="6" t="s">
        <v>53</v>
      </c>
      <c r="C67" s="5" t="s">
        <v>60</v>
      </c>
      <c r="D67" s="5">
        <v>1</v>
      </c>
      <c r="E67" s="7">
        <v>0</v>
      </c>
      <c r="F67" s="7">
        <f t="shared" si="1"/>
        <v>0</v>
      </c>
    </row>
    <row r="68" spans="1:6" ht="24.95" customHeight="1" x14ac:dyDescent="0.25">
      <c r="A68" s="5">
        <v>4</v>
      </c>
      <c r="B68" s="6" t="s">
        <v>54</v>
      </c>
      <c r="C68" s="5" t="s">
        <v>61</v>
      </c>
      <c r="D68" s="5">
        <v>1</v>
      </c>
      <c r="E68" s="7">
        <v>0</v>
      </c>
      <c r="F68" s="7">
        <f t="shared" si="1"/>
        <v>0</v>
      </c>
    </row>
    <row r="69" spans="1:6" ht="24.95" customHeight="1" x14ac:dyDescent="0.25">
      <c r="A69" s="5">
        <v>5</v>
      </c>
      <c r="B69" s="6" t="s">
        <v>55</v>
      </c>
      <c r="C69" s="5" t="s">
        <v>51</v>
      </c>
      <c r="D69" s="5">
        <v>13.8</v>
      </c>
      <c r="E69" s="7">
        <v>0</v>
      </c>
      <c r="F69" s="7">
        <f t="shared" si="1"/>
        <v>0</v>
      </c>
    </row>
    <row r="70" spans="1:6" ht="24.95" customHeight="1" x14ac:dyDescent="0.25">
      <c r="A70" s="5">
        <v>6</v>
      </c>
      <c r="B70" s="6" t="s">
        <v>56</v>
      </c>
      <c r="C70" s="5" t="s">
        <v>62</v>
      </c>
      <c r="D70" s="5">
        <v>3</v>
      </c>
      <c r="E70" s="7">
        <v>0</v>
      </c>
      <c r="F70" s="7">
        <f t="shared" si="1"/>
        <v>0</v>
      </c>
    </row>
    <row r="71" spans="1:6" ht="33" customHeight="1" x14ac:dyDescent="0.25">
      <c r="A71" s="5">
        <v>7</v>
      </c>
      <c r="B71" s="6" t="s">
        <v>70</v>
      </c>
      <c r="C71" s="5" t="s">
        <v>17</v>
      </c>
      <c r="D71" s="5">
        <v>24</v>
      </c>
      <c r="E71" s="7">
        <v>0</v>
      </c>
      <c r="F71" s="7">
        <f t="shared" si="1"/>
        <v>0</v>
      </c>
    </row>
    <row r="72" spans="1:6" ht="24.95" customHeight="1" x14ac:dyDescent="0.25">
      <c r="A72" s="5">
        <v>8</v>
      </c>
      <c r="B72" s="6" t="s">
        <v>57</v>
      </c>
      <c r="C72" s="5" t="s">
        <v>61</v>
      </c>
      <c r="D72" s="5">
        <v>1</v>
      </c>
      <c r="E72" s="7">
        <v>0</v>
      </c>
      <c r="F72" s="7">
        <f t="shared" si="1"/>
        <v>0</v>
      </c>
    </row>
    <row r="73" spans="1:6" ht="24.95" customHeight="1" x14ac:dyDescent="0.25">
      <c r="A73" s="5">
        <v>9</v>
      </c>
      <c r="B73" s="6" t="s">
        <v>58</v>
      </c>
      <c r="C73" s="5" t="s">
        <v>51</v>
      </c>
      <c r="D73" s="5">
        <v>50</v>
      </c>
      <c r="E73" s="7">
        <v>0</v>
      </c>
      <c r="F73" s="7">
        <f t="shared" si="1"/>
        <v>0</v>
      </c>
    </row>
    <row r="74" spans="1:6" ht="24.95" customHeight="1" x14ac:dyDescent="0.25">
      <c r="A74" s="48" t="s">
        <v>16</v>
      </c>
      <c r="B74" s="49"/>
      <c r="C74" s="49"/>
      <c r="D74" s="49"/>
      <c r="E74" s="50"/>
      <c r="F74" s="7">
        <f>SUM(F65:F73)</f>
        <v>0</v>
      </c>
    </row>
    <row r="75" spans="1:6" ht="24.95" customHeight="1" x14ac:dyDescent="0.25">
      <c r="A75" s="71" t="s">
        <v>59</v>
      </c>
      <c r="B75" s="71"/>
      <c r="C75" s="71"/>
      <c r="D75" s="71"/>
      <c r="E75" s="71"/>
      <c r="F75" s="71"/>
    </row>
    <row r="76" spans="1:6" ht="24.95" customHeight="1" x14ac:dyDescent="0.25">
      <c r="A76" s="5">
        <v>10</v>
      </c>
      <c r="B76" s="6" t="s">
        <v>63</v>
      </c>
      <c r="C76" s="5" t="s">
        <v>61</v>
      </c>
      <c r="D76" s="5">
        <v>1</v>
      </c>
      <c r="E76" s="7">
        <v>0</v>
      </c>
      <c r="F76" s="7">
        <f t="shared" si="1"/>
        <v>0</v>
      </c>
    </row>
    <row r="77" spans="1:6" ht="24.95" customHeight="1" x14ac:dyDescent="0.25">
      <c r="A77" s="5">
        <v>11</v>
      </c>
      <c r="B77" s="6" t="s">
        <v>64</v>
      </c>
      <c r="C77" s="5" t="s">
        <v>51</v>
      </c>
      <c r="D77" s="5">
        <v>13.8</v>
      </c>
      <c r="E77" s="7">
        <v>0</v>
      </c>
      <c r="F77" s="7">
        <f t="shared" si="1"/>
        <v>0</v>
      </c>
    </row>
    <row r="78" spans="1:6" ht="24.95" customHeight="1" x14ac:dyDescent="0.25">
      <c r="A78" s="5">
        <v>12</v>
      </c>
      <c r="B78" s="6" t="s">
        <v>65</v>
      </c>
      <c r="C78" s="5" t="s">
        <v>62</v>
      </c>
      <c r="D78" s="5">
        <v>3</v>
      </c>
      <c r="E78" s="7">
        <v>0</v>
      </c>
      <c r="F78" s="7">
        <f t="shared" si="1"/>
        <v>0</v>
      </c>
    </row>
    <row r="79" spans="1:6" ht="30" customHeight="1" x14ac:dyDescent="0.25">
      <c r="A79" s="5">
        <v>13</v>
      </c>
      <c r="B79" s="6" t="s">
        <v>66</v>
      </c>
      <c r="C79" s="5" t="s">
        <v>60</v>
      </c>
      <c r="D79" s="5">
        <v>1</v>
      </c>
      <c r="E79" s="7">
        <v>0</v>
      </c>
      <c r="F79" s="7">
        <f t="shared" si="1"/>
        <v>0</v>
      </c>
    </row>
    <row r="80" spans="1:6" ht="24.95" customHeight="1" x14ac:dyDescent="0.25">
      <c r="A80" s="5">
        <v>14</v>
      </c>
      <c r="B80" s="6" t="s">
        <v>52</v>
      </c>
      <c r="C80" s="5" t="s">
        <v>17</v>
      </c>
      <c r="D80" s="5">
        <v>24</v>
      </c>
      <c r="E80" s="7">
        <v>0</v>
      </c>
      <c r="F80" s="7">
        <f t="shared" si="1"/>
        <v>0</v>
      </c>
    </row>
    <row r="81" spans="1:6" ht="24.95" customHeight="1" x14ac:dyDescent="0.25">
      <c r="A81" s="5">
        <v>15</v>
      </c>
      <c r="B81" s="6" t="s">
        <v>68</v>
      </c>
      <c r="C81" s="5" t="s">
        <v>51</v>
      </c>
      <c r="D81" s="5">
        <v>32.6</v>
      </c>
      <c r="E81" s="7">
        <v>0</v>
      </c>
      <c r="F81" s="7">
        <f t="shared" si="1"/>
        <v>0</v>
      </c>
    </row>
    <row r="82" spans="1:6" ht="24.95" customHeight="1" x14ac:dyDescent="0.25">
      <c r="A82" s="5">
        <v>16</v>
      </c>
      <c r="B82" s="6" t="s">
        <v>69</v>
      </c>
      <c r="C82" s="5" t="s">
        <v>60</v>
      </c>
      <c r="D82" s="5">
        <v>8</v>
      </c>
      <c r="E82" s="7">
        <v>0</v>
      </c>
      <c r="F82" s="7">
        <f t="shared" si="1"/>
        <v>0</v>
      </c>
    </row>
    <row r="83" spans="1:6" ht="33.75" customHeight="1" x14ac:dyDescent="0.25">
      <c r="A83" s="5">
        <v>17</v>
      </c>
      <c r="B83" s="6" t="s">
        <v>70</v>
      </c>
      <c r="C83" s="5" t="s">
        <v>17</v>
      </c>
      <c r="D83" s="5">
        <v>24</v>
      </c>
      <c r="E83" s="7">
        <v>0</v>
      </c>
      <c r="F83" s="7">
        <f t="shared" si="1"/>
        <v>0</v>
      </c>
    </row>
    <row r="84" spans="1:6" ht="24.95" customHeight="1" x14ac:dyDescent="0.25">
      <c r="A84" s="5">
        <v>18</v>
      </c>
      <c r="B84" s="6" t="s">
        <v>71</v>
      </c>
      <c r="C84" s="5" t="s">
        <v>51</v>
      </c>
      <c r="D84" s="5">
        <v>82.8</v>
      </c>
      <c r="E84" s="7">
        <v>0</v>
      </c>
      <c r="F84" s="7">
        <f t="shared" si="1"/>
        <v>0</v>
      </c>
    </row>
    <row r="85" spans="1:6" ht="24.95" customHeight="1" x14ac:dyDescent="0.25">
      <c r="A85" s="5">
        <v>19</v>
      </c>
      <c r="B85" s="6" t="s">
        <v>72</v>
      </c>
      <c r="C85" s="5" t="s">
        <v>51</v>
      </c>
      <c r="D85" s="5">
        <v>30</v>
      </c>
      <c r="E85" s="7">
        <v>0</v>
      </c>
      <c r="F85" s="7">
        <f t="shared" si="1"/>
        <v>0</v>
      </c>
    </row>
    <row r="86" spans="1:6" ht="24.95" customHeight="1" x14ac:dyDescent="0.25">
      <c r="A86" s="48" t="s">
        <v>16</v>
      </c>
      <c r="B86" s="49"/>
      <c r="C86" s="49"/>
      <c r="D86" s="49"/>
      <c r="E86" s="50"/>
      <c r="F86" s="8">
        <f>SUM(F76:F85)</f>
        <v>0</v>
      </c>
    </row>
    <row r="87" spans="1:6" ht="24.95" customHeight="1" x14ac:dyDescent="0.25">
      <c r="A87" s="52"/>
      <c r="B87" s="53"/>
      <c r="C87" s="53"/>
      <c r="D87" s="53"/>
      <c r="E87" s="53"/>
      <c r="F87" s="54"/>
    </row>
    <row r="88" spans="1:6" ht="24.95" customHeight="1" x14ac:dyDescent="0.25">
      <c r="A88" s="51" t="s">
        <v>74</v>
      </c>
      <c r="B88" s="51"/>
      <c r="C88" s="51"/>
      <c r="D88" s="51"/>
      <c r="E88" s="51"/>
      <c r="F88" s="12">
        <f>F74+F86</f>
        <v>0</v>
      </c>
    </row>
    <row r="89" spans="1:6" ht="24.95" customHeight="1" x14ac:dyDescent="0.25">
      <c r="A89" s="53"/>
      <c r="B89" s="53"/>
      <c r="C89" s="53"/>
      <c r="D89" s="53"/>
      <c r="E89" s="53"/>
      <c r="F89" s="54"/>
    </row>
    <row r="90" spans="1:6" ht="45" customHeight="1" x14ac:dyDescent="0.25">
      <c r="A90" s="70" t="s">
        <v>75</v>
      </c>
      <c r="B90" s="58"/>
      <c r="C90" s="58"/>
      <c r="D90" s="58"/>
      <c r="E90" s="58"/>
      <c r="F90" s="59"/>
    </row>
    <row r="91" spans="1:6" ht="24.95" customHeight="1" x14ac:dyDescent="0.25">
      <c r="A91" s="5" t="s">
        <v>7</v>
      </c>
      <c r="B91" s="11" t="s">
        <v>8</v>
      </c>
      <c r="C91" s="5" t="s">
        <v>9</v>
      </c>
      <c r="D91" s="5" t="s">
        <v>10</v>
      </c>
      <c r="E91" s="10" t="s">
        <v>11</v>
      </c>
      <c r="F91" s="10" t="s">
        <v>12</v>
      </c>
    </row>
    <row r="92" spans="1:6" ht="24.95" customHeight="1" x14ac:dyDescent="0.25">
      <c r="A92" s="45" t="s">
        <v>76</v>
      </c>
      <c r="B92" s="46"/>
      <c r="C92" s="46"/>
      <c r="D92" s="46"/>
      <c r="E92" s="46"/>
      <c r="F92" s="47"/>
    </row>
    <row r="93" spans="1:6" ht="24.95" customHeight="1" x14ac:dyDescent="0.25">
      <c r="A93" s="5">
        <v>1</v>
      </c>
      <c r="B93" s="6" t="s">
        <v>77</v>
      </c>
      <c r="C93" s="5" t="s">
        <v>60</v>
      </c>
      <c r="D93" s="5">
        <v>4</v>
      </c>
      <c r="E93" s="7">
        <v>0</v>
      </c>
      <c r="F93" s="7">
        <f>D93*E93</f>
        <v>0</v>
      </c>
    </row>
    <row r="94" spans="1:6" ht="38.1" customHeight="1" x14ac:dyDescent="0.25">
      <c r="A94" s="5">
        <v>2</v>
      </c>
      <c r="B94" s="6" t="s">
        <v>78</v>
      </c>
      <c r="C94" s="5" t="s">
        <v>60</v>
      </c>
      <c r="D94" s="5">
        <v>2</v>
      </c>
      <c r="E94" s="7">
        <v>0</v>
      </c>
      <c r="F94" s="7">
        <f t="shared" ref="F94:F105" si="2">D94*E94</f>
        <v>0</v>
      </c>
    </row>
    <row r="95" spans="1:6" ht="38.1" customHeight="1" x14ac:dyDescent="0.25">
      <c r="A95" s="5">
        <v>3</v>
      </c>
      <c r="B95" s="6" t="s">
        <v>79</v>
      </c>
      <c r="C95" s="5" t="s">
        <v>60</v>
      </c>
      <c r="D95" s="5">
        <v>2</v>
      </c>
      <c r="E95" s="7">
        <v>0</v>
      </c>
      <c r="F95" s="7">
        <f t="shared" si="2"/>
        <v>0</v>
      </c>
    </row>
    <row r="96" spans="1:6" ht="38.1" customHeight="1" x14ac:dyDescent="0.25">
      <c r="A96" s="5">
        <v>4</v>
      </c>
      <c r="B96" s="6" t="s">
        <v>80</v>
      </c>
      <c r="C96" s="5" t="s">
        <v>60</v>
      </c>
      <c r="D96" s="5">
        <v>2</v>
      </c>
      <c r="E96" s="7">
        <v>0</v>
      </c>
      <c r="F96" s="7">
        <f t="shared" si="2"/>
        <v>0</v>
      </c>
    </row>
    <row r="97" spans="1:6" ht="38.1" customHeight="1" x14ac:dyDescent="0.25">
      <c r="A97" s="5">
        <v>5</v>
      </c>
      <c r="B97" s="6" t="s">
        <v>81</v>
      </c>
      <c r="C97" s="5" t="s">
        <v>60</v>
      </c>
      <c r="D97" s="5">
        <v>12</v>
      </c>
      <c r="E97" s="7">
        <v>0</v>
      </c>
      <c r="F97" s="7">
        <f t="shared" si="2"/>
        <v>0</v>
      </c>
    </row>
    <row r="98" spans="1:6" ht="38.1" customHeight="1" x14ac:dyDescent="0.25">
      <c r="A98" s="5">
        <v>6</v>
      </c>
      <c r="B98" s="6" t="s">
        <v>82</v>
      </c>
      <c r="C98" s="5" t="s">
        <v>60</v>
      </c>
      <c r="D98" s="5">
        <v>2</v>
      </c>
      <c r="E98" s="7">
        <v>0</v>
      </c>
      <c r="F98" s="7">
        <f t="shared" si="2"/>
        <v>0</v>
      </c>
    </row>
    <row r="99" spans="1:6" ht="38.1" customHeight="1" x14ac:dyDescent="0.25">
      <c r="A99" s="5">
        <v>7</v>
      </c>
      <c r="B99" s="6" t="s">
        <v>83</v>
      </c>
      <c r="C99" s="5" t="s">
        <v>90</v>
      </c>
      <c r="D99" s="5">
        <v>35</v>
      </c>
      <c r="E99" s="7">
        <v>0</v>
      </c>
      <c r="F99" s="7">
        <f t="shared" si="2"/>
        <v>0</v>
      </c>
    </row>
    <row r="100" spans="1:6" ht="38.1" customHeight="1" x14ac:dyDescent="0.25">
      <c r="A100" s="5">
        <v>8</v>
      </c>
      <c r="B100" s="6" t="s">
        <v>84</v>
      </c>
      <c r="C100" s="5" t="s">
        <v>90</v>
      </c>
      <c r="D100" s="5">
        <v>95</v>
      </c>
      <c r="E100" s="7">
        <v>0</v>
      </c>
      <c r="F100" s="7">
        <f t="shared" si="2"/>
        <v>0</v>
      </c>
    </row>
    <row r="101" spans="1:6" ht="38.1" customHeight="1" x14ac:dyDescent="0.25">
      <c r="A101" s="5">
        <v>9</v>
      </c>
      <c r="B101" s="6" t="s">
        <v>85</v>
      </c>
      <c r="C101" s="5" t="s">
        <v>90</v>
      </c>
      <c r="D101" s="5">
        <v>50</v>
      </c>
      <c r="E101" s="7">
        <v>0</v>
      </c>
      <c r="F101" s="7">
        <f t="shared" si="2"/>
        <v>0</v>
      </c>
    </row>
    <row r="102" spans="1:6" ht="24.95" customHeight="1" x14ac:dyDescent="0.25">
      <c r="A102" s="5">
        <v>10</v>
      </c>
      <c r="B102" s="6" t="s">
        <v>86</v>
      </c>
      <c r="C102" s="5" t="s">
        <v>90</v>
      </c>
      <c r="D102" s="5">
        <v>6</v>
      </c>
      <c r="E102" s="7">
        <v>0</v>
      </c>
      <c r="F102" s="7">
        <f t="shared" si="2"/>
        <v>0</v>
      </c>
    </row>
    <row r="103" spans="1:6" ht="38.1" customHeight="1" x14ac:dyDescent="0.25">
      <c r="A103" s="5">
        <v>11</v>
      </c>
      <c r="B103" s="6" t="s">
        <v>87</v>
      </c>
      <c r="C103" s="5" t="s">
        <v>60</v>
      </c>
      <c r="D103" s="5">
        <v>1</v>
      </c>
      <c r="E103" s="7">
        <v>0</v>
      </c>
      <c r="F103" s="7">
        <f t="shared" si="2"/>
        <v>0</v>
      </c>
    </row>
    <row r="104" spans="1:6" ht="24.95" customHeight="1" x14ac:dyDescent="0.25">
      <c r="A104" s="5">
        <v>12</v>
      </c>
      <c r="B104" s="6" t="s">
        <v>88</v>
      </c>
      <c r="C104" s="5" t="s">
        <v>60</v>
      </c>
      <c r="D104" s="5">
        <v>3</v>
      </c>
      <c r="E104" s="7">
        <v>0</v>
      </c>
      <c r="F104" s="7">
        <f t="shared" si="2"/>
        <v>0</v>
      </c>
    </row>
    <row r="105" spans="1:6" ht="24.95" customHeight="1" x14ac:dyDescent="0.25">
      <c r="A105" s="5">
        <v>13</v>
      </c>
      <c r="B105" s="6" t="s">
        <v>89</v>
      </c>
      <c r="C105" s="5" t="s">
        <v>60</v>
      </c>
      <c r="D105" s="5">
        <v>1</v>
      </c>
      <c r="E105" s="7">
        <v>0</v>
      </c>
      <c r="F105" s="7">
        <f t="shared" si="2"/>
        <v>0</v>
      </c>
    </row>
    <row r="106" spans="1:6" ht="24.95" customHeight="1" x14ac:dyDescent="0.25">
      <c r="A106" s="48" t="s">
        <v>16</v>
      </c>
      <c r="B106" s="49"/>
      <c r="C106" s="49"/>
      <c r="D106" s="49"/>
      <c r="E106" s="50"/>
      <c r="F106" s="14">
        <f>SUM(F93:F105)</f>
        <v>0</v>
      </c>
    </row>
    <row r="107" spans="1:6" ht="24.95" customHeight="1" x14ac:dyDescent="0.25">
      <c r="A107" s="45" t="s">
        <v>91</v>
      </c>
      <c r="B107" s="46"/>
      <c r="C107" s="46"/>
      <c r="D107" s="46"/>
      <c r="E107" s="46"/>
      <c r="F107" s="47"/>
    </row>
    <row r="108" spans="1:6" ht="38.1" customHeight="1" x14ac:dyDescent="0.25">
      <c r="A108" s="5">
        <v>14</v>
      </c>
      <c r="B108" s="6" t="s">
        <v>92</v>
      </c>
      <c r="C108" s="5" t="s">
        <v>60</v>
      </c>
      <c r="D108" s="5">
        <v>2</v>
      </c>
      <c r="E108" s="7">
        <v>0</v>
      </c>
      <c r="F108" s="7">
        <f>D108*E108</f>
        <v>0</v>
      </c>
    </row>
    <row r="109" spans="1:6" ht="38.1" customHeight="1" x14ac:dyDescent="0.25">
      <c r="A109" s="5">
        <v>15</v>
      </c>
      <c r="B109" s="6" t="s">
        <v>93</v>
      </c>
      <c r="C109" s="5" t="s">
        <v>60</v>
      </c>
      <c r="D109" s="5">
        <v>2</v>
      </c>
      <c r="E109" s="7">
        <v>0</v>
      </c>
      <c r="F109" s="7">
        <f t="shared" ref="F109:F114" si="3">D109*E109</f>
        <v>0</v>
      </c>
    </row>
    <row r="110" spans="1:6" ht="38.1" customHeight="1" x14ac:dyDescent="0.25">
      <c r="A110" s="5">
        <v>16</v>
      </c>
      <c r="B110" s="6" t="s">
        <v>94</v>
      </c>
      <c r="C110" s="5" t="s">
        <v>60</v>
      </c>
      <c r="D110" s="5">
        <v>2</v>
      </c>
      <c r="E110" s="7">
        <v>0</v>
      </c>
      <c r="F110" s="7">
        <f t="shared" si="3"/>
        <v>0</v>
      </c>
    </row>
    <row r="111" spans="1:6" ht="38.1" customHeight="1" x14ac:dyDescent="0.25">
      <c r="A111" s="5">
        <v>17</v>
      </c>
      <c r="B111" s="6" t="s">
        <v>95</v>
      </c>
      <c r="C111" s="5" t="s">
        <v>60</v>
      </c>
      <c r="D111" s="5">
        <v>12</v>
      </c>
      <c r="E111" s="7">
        <v>0</v>
      </c>
      <c r="F111" s="7">
        <f t="shared" si="3"/>
        <v>0</v>
      </c>
    </row>
    <row r="112" spans="1:6" ht="38.1" customHeight="1" x14ac:dyDescent="0.25">
      <c r="A112" s="5">
        <v>18</v>
      </c>
      <c r="B112" s="6" t="s">
        <v>96</v>
      </c>
      <c r="C112" s="5" t="s">
        <v>60</v>
      </c>
      <c r="D112" s="5">
        <v>2</v>
      </c>
      <c r="E112" s="7">
        <v>0</v>
      </c>
      <c r="F112" s="7">
        <f t="shared" si="3"/>
        <v>0</v>
      </c>
    </row>
    <row r="113" spans="1:6" ht="38.1" customHeight="1" x14ac:dyDescent="0.25">
      <c r="A113" s="5">
        <v>19</v>
      </c>
      <c r="B113" s="6" t="s">
        <v>97</v>
      </c>
      <c r="C113" s="5" t="s">
        <v>60</v>
      </c>
      <c r="D113" s="5">
        <v>1</v>
      </c>
      <c r="E113" s="7">
        <v>0</v>
      </c>
      <c r="F113" s="7">
        <f t="shared" si="3"/>
        <v>0</v>
      </c>
    </row>
    <row r="114" spans="1:6" ht="38.1" customHeight="1" x14ac:dyDescent="0.25">
      <c r="A114" s="5">
        <v>20</v>
      </c>
      <c r="B114" s="6" t="s">
        <v>98</v>
      </c>
      <c r="C114" s="5" t="s">
        <v>60</v>
      </c>
      <c r="D114" s="5">
        <v>2</v>
      </c>
      <c r="E114" s="7">
        <v>0</v>
      </c>
      <c r="F114" s="7">
        <f t="shared" si="3"/>
        <v>0</v>
      </c>
    </row>
    <row r="115" spans="1:6" ht="24.95" customHeight="1" x14ac:dyDescent="0.25">
      <c r="A115" s="48" t="s">
        <v>16</v>
      </c>
      <c r="B115" s="49"/>
      <c r="C115" s="49"/>
      <c r="D115" s="49"/>
      <c r="E115" s="50"/>
      <c r="F115" s="7">
        <f>SUM(F108:F114)</f>
        <v>0</v>
      </c>
    </row>
    <row r="116" spans="1:6" ht="24.95" customHeight="1" x14ac:dyDescent="0.25">
      <c r="A116" s="52"/>
      <c r="B116" s="53"/>
      <c r="C116" s="53"/>
      <c r="D116" s="53"/>
      <c r="E116" s="53"/>
      <c r="F116" s="54"/>
    </row>
    <row r="117" spans="1:6" ht="24.95" customHeight="1" x14ac:dyDescent="0.25">
      <c r="A117" s="51" t="s">
        <v>99</v>
      </c>
      <c r="B117" s="51"/>
      <c r="C117" s="51"/>
      <c r="D117" s="51"/>
      <c r="E117" s="51"/>
      <c r="F117" s="12">
        <f>F102+F114</f>
        <v>0</v>
      </c>
    </row>
    <row r="118" spans="1:6" ht="24.95" customHeight="1" x14ac:dyDescent="0.25">
      <c r="A118" s="68"/>
      <c r="B118" s="68"/>
      <c r="C118" s="68"/>
      <c r="D118" s="68"/>
      <c r="E118" s="68"/>
      <c r="F118" s="68"/>
    </row>
    <row r="119" spans="1:6" ht="30" customHeight="1" x14ac:dyDescent="0.25">
      <c r="A119" s="70" t="s">
        <v>112</v>
      </c>
      <c r="B119" s="58"/>
      <c r="C119" s="58"/>
      <c r="D119" s="58"/>
      <c r="E119" s="58"/>
      <c r="F119" s="59"/>
    </row>
    <row r="120" spans="1:6" ht="24.95" customHeight="1" x14ac:dyDescent="0.25">
      <c r="A120" s="60" t="s">
        <v>15</v>
      </c>
      <c r="B120" s="61"/>
      <c r="C120" s="61"/>
      <c r="D120" s="61"/>
      <c r="E120" s="61"/>
      <c r="F120" s="62"/>
    </row>
    <row r="121" spans="1:6" ht="28.5" customHeight="1" x14ac:dyDescent="0.25">
      <c r="A121" s="20">
        <v>3</v>
      </c>
      <c r="B121" s="22" t="s">
        <v>118</v>
      </c>
      <c r="C121" s="16" t="s">
        <v>104</v>
      </c>
      <c r="D121" s="23">
        <v>7</v>
      </c>
      <c r="E121" s="24">
        <v>0</v>
      </c>
      <c r="F121" s="7">
        <f t="shared" ref="F121:F127" si="4">D121*E121</f>
        <v>0</v>
      </c>
    </row>
    <row r="122" spans="1:6" ht="24.95" customHeight="1" x14ac:dyDescent="0.25">
      <c r="A122" s="20">
        <v>4</v>
      </c>
      <c r="B122" s="25" t="s">
        <v>119</v>
      </c>
      <c r="C122" s="16" t="s">
        <v>104</v>
      </c>
      <c r="D122" s="23">
        <v>7</v>
      </c>
      <c r="E122" s="24">
        <v>0</v>
      </c>
      <c r="F122" s="7">
        <f t="shared" si="4"/>
        <v>0</v>
      </c>
    </row>
    <row r="123" spans="1:6" ht="24.95" customHeight="1" x14ac:dyDescent="0.25">
      <c r="A123" s="20">
        <v>5</v>
      </c>
      <c r="B123" s="22" t="s">
        <v>100</v>
      </c>
      <c r="C123" s="16" t="s">
        <v>105</v>
      </c>
      <c r="D123" s="16">
        <v>28</v>
      </c>
      <c r="E123" s="24">
        <v>0</v>
      </c>
      <c r="F123" s="7">
        <f t="shared" si="4"/>
        <v>0</v>
      </c>
    </row>
    <row r="124" spans="1:6" ht="24.95" customHeight="1" x14ac:dyDescent="0.25">
      <c r="A124" s="20">
        <v>6</v>
      </c>
      <c r="B124" s="22" t="s">
        <v>18</v>
      </c>
      <c r="C124" s="16" t="s">
        <v>104</v>
      </c>
      <c r="D124" s="26">
        <v>5.5</v>
      </c>
      <c r="E124" s="24">
        <v>0</v>
      </c>
      <c r="F124" s="7">
        <f t="shared" si="4"/>
        <v>0</v>
      </c>
    </row>
    <row r="125" spans="1:6" ht="24.95" customHeight="1" x14ac:dyDescent="0.25">
      <c r="A125" s="20">
        <v>7</v>
      </c>
      <c r="B125" s="22" t="s">
        <v>19</v>
      </c>
      <c r="C125" s="16" t="s">
        <v>104</v>
      </c>
      <c r="D125" s="26">
        <v>2.8</v>
      </c>
      <c r="E125" s="24">
        <v>0</v>
      </c>
      <c r="F125" s="7">
        <f t="shared" si="4"/>
        <v>0</v>
      </c>
    </row>
    <row r="126" spans="1:6" ht="24.95" customHeight="1" x14ac:dyDescent="0.25">
      <c r="A126" s="20">
        <v>8</v>
      </c>
      <c r="B126" s="22" t="s">
        <v>20</v>
      </c>
      <c r="C126" s="16" t="s">
        <v>104</v>
      </c>
      <c r="D126" s="16">
        <v>0.6</v>
      </c>
      <c r="E126" s="24">
        <v>0</v>
      </c>
      <c r="F126" s="7">
        <f t="shared" si="4"/>
        <v>0</v>
      </c>
    </row>
    <row r="127" spans="1:6" ht="24.95" customHeight="1" x14ac:dyDescent="0.25">
      <c r="A127" s="20">
        <v>9</v>
      </c>
      <c r="B127" s="6" t="s">
        <v>21</v>
      </c>
      <c r="C127" s="20" t="s">
        <v>17</v>
      </c>
      <c r="D127" s="20">
        <v>2</v>
      </c>
      <c r="E127" s="7">
        <v>0</v>
      </c>
      <c r="F127" s="7">
        <f t="shared" si="4"/>
        <v>0</v>
      </c>
    </row>
    <row r="128" spans="1:6" ht="24.95" customHeight="1" x14ac:dyDescent="0.25">
      <c r="A128" s="63" t="s">
        <v>16</v>
      </c>
      <c r="B128" s="64"/>
      <c r="C128" s="64"/>
      <c r="D128" s="64"/>
      <c r="E128" s="65"/>
      <c r="F128" s="7">
        <f>SUM(F121:F127)</f>
        <v>0</v>
      </c>
    </row>
    <row r="129" spans="1:6" ht="24.95" customHeight="1" x14ac:dyDescent="0.25">
      <c r="A129" s="66"/>
      <c r="B129" s="66"/>
      <c r="C129" s="66"/>
      <c r="D129" s="66"/>
      <c r="E129" s="66"/>
      <c r="F129" s="66"/>
    </row>
    <row r="130" spans="1:6" ht="24.95" customHeight="1" x14ac:dyDescent="0.25">
      <c r="A130" s="51" t="s">
        <v>127</v>
      </c>
      <c r="B130" s="51"/>
      <c r="C130" s="51"/>
      <c r="D130" s="51"/>
      <c r="E130" s="51"/>
      <c r="F130" s="12">
        <f>SUM(F128)</f>
        <v>0</v>
      </c>
    </row>
    <row r="131" spans="1:6" ht="24.95" customHeight="1" x14ac:dyDescent="0.25"/>
    <row r="132" spans="1:6" ht="24.95" customHeight="1" x14ac:dyDescent="0.25"/>
    <row r="133" spans="1:6" ht="24.95" customHeight="1" x14ac:dyDescent="0.25"/>
    <row r="134" spans="1:6" ht="24.95" customHeight="1" x14ac:dyDescent="0.25"/>
    <row r="135" spans="1:6" ht="24.95" customHeight="1" x14ac:dyDescent="0.25"/>
    <row r="136" spans="1:6" ht="24.95" customHeight="1" x14ac:dyDescent="0.25"/>
    <row r="137" spans="1:6" ht="24.95" customHeight="1" x14ac:dyDescent="0.25"/>
    <row r="138" spans="1:6" ht="24.95" customHeight="1" x14ac:dyDescent="0.25"/>
    <row r="139" spans="1:6" ht="24.95" customHeight="1" x14ac:dyDescent="0.25"/>
    <row r="140" spans="1:6" ht="24.95" customHeight="1" x14ac:dyDescent="0.25"/>
    <row r="141" spans="1:6" ht="24.95" customHeight="1" x14ac:dyDescent="0.25"/>
    <row r="142" spans="1:6" ht="24.95" customHeight="1" x14ac:dyDescent="0.25"/>
    <row r="143" spans="1:6" ht="24.95" customHeight="1" x14ac:dyDescent="0.25"/>
    <row r="144" spans="1:6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</sheetData>
  <mergeCells count="36">
    <mergeCell ref="A120:F120"/>
    <mergeCell ref="A128:E128"/>
    <mergeCell ref="A129:F129"/>
    <mergeCell ref="A130:E130"/>
    <mergeCell ref="A60:F60"/>
    <mergeCell ref="A88:E88"/>
    <mergeCell ref="A87:F87"/>
    <mergeCell ref="A62:F62"/>
    <mergeCell ref="A90:F90"/>
    <mergeCell ref="A89:F89"/>
    <mergeCell ref="A63:F63"/>
    <mergeCell ref="A74:E74"/>
    <mergeCell ref="A75:F75"/>
    <mergeCell ref="A86:E86"/>
    <mergeCell ref="A119:F119"/>
    <mergeCell ref="A118:F118"/>
    <mergeCell ref="A1:F1"/>
    <mergeCell ref="A61:E61"/>
    <mergeCell ref="A2:F2"/>
    <mergeCell ref="A7:F7"/>
    <mergeCell ref="A6:E6"/>
    <mergeCell ref="A15:E15"/>
    <mergeCell ref="A16:F16"/>
    <mergeCell ref="A59:E59"/>
    <mergeCell ref="A50:F50"/>
    <mergeCell ref="A21:E21"/>
    <mergeCell ref="A22:F22"/>
    <mergeCell ref="A38:E38"/>
    <mergeCell ref="A39:F39"/>
    <mergeCell ref="A49:E49"/>
    <mergeCell ref="A92:F92"/>
    <mergeCell ref="A107:F107"/>
    <mergeCell ref="A106:E106"/>
    <mergeCell ref="A115:E115"/>
    <mergeCell ref="A117:E117"/>
    <mergeCell ref="A116:F116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&amp;LBKV Zrt. TB-70/17.&amp;R2. számú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Főösszesítő</vt:lpstr>
      <vt:lpstr>Költségvetés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2017-08-28T08:49:34Z</dcterms:created>
  <dcterms:modified xsi:type="dcterms:W3CDTF">2017-08-28T08:49:53Z</dcterms:modified>
</cp:coreProperties>
</file>