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570" yWindow="660" windowWidth="19530" windowHeight="6570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Munka1!$1:$3</definedName>
  </definedNames>
  <calcPr calcId="145621"/>
</workbook>
</file>

<file path=xl/calcChain.xml><?xml version="1.0" encoding="utf-8"?>
<calcChain xmlns="http://schemas.openxmlformats.org/spreadsheetml/2006/main">
  <c r="C49" i="1" l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<sst xmlns="http://schemas.openxmlformats.org/spreadsheetml/2006/main" count="252" uniqueCount="158">
  <si>
    <t>Műanyag hólapát fém élvédővel fa nyéllel</t>
  </si>
  <si>
    <t>DB</t>
  </si>
  <si>
    <t>Ssz.</t>
  </si>
  <si>
    <t>BKV-azonosító (cikkszám)</t>
  </si>
  <si>
    <t>Megnevezés</t>
  </si>
  <si>
    <t>Műszaki követelmény</t>
  </si>
  <si>
    <t>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</si>
  <si>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</si>
  <si>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</si>
  <si>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</si>
  <si>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</si>
  <si>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</si>
  <si>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</si>
  <si>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</si>
  <si>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</si>
  <si>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</si>
  <si>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</si>
  <si>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</si>
  <si>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</si>
  <si>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</si>
  <si>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</si>
  <si>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</si>
  <si>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</si>
  <si>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</si>
  <si>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</si>
  <si>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</si>
  <si>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</si>
  <si>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</si>
  <si>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</si>
  <si>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</si>
  <si>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</si>
  <si>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</si>
  <si>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</si>
  <si>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</si>
  <si>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</si>
  <si>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</si>
  <si>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</si>
  <si>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</si>
  <si>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</si>
  <si>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</si>
  <si>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</si>
  <si>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</si>
  <si>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</si>
  <si>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</si>
  <si>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</si>
  <si>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</si>
  <si>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</si>
  <si>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42.</t>
  </si>
  <si>
    <t>43.</t>
  </si>
  <si>
    <t>44.</t>
  </si>
  <si>
    <t>45.</t>
  </si>
  <si>
    <t>46.</t>
  </si>
  <si>
    <t>47.</t>
  </si>
  <si>
    <t>db</t>
  </si>
  <si>
    <t>8x6x2,5 cm, körömvédő peremmel, dörzs felülettel</t>
  </si>
  <si>
    <t xml:space="preserve">10 db-os </t>
  </si>
  <si>
    <t>csomag</t>
  </si>
  <si>
    <t>Mosogatószivacs</t>
  </si>
  <si>
    <t>Antibakteriális  szivacskendő</t>
  </si>
  <si>
    <t>18 x 20 cm-es méretű szivacskendő, 60 fokon mosható, 10-szeres nedvszívó képesség, csíkmentes törlés, 70 % természetes cellulóz, 30 % pamut</t>
  </si>
  <si>
    <t>Fém és edénysúroló szivacs</t>
  </si>
  <si>
    <t>3 db-os</t>
  </si>
  <si>
    <t xml:space="preserve">Formázott, súroló felülettel ellátott, eredeti teflon bevonatokhoz, mérete: 13,5x9 cm, magassága: 4,5cm   </t>
  </si>
  <si>
    <t xml:space="preserve">Karcmentes súroló szivacs </t>
  </si>
  <si>
    <t>1 db-os</t>
  </si>
  <si>
    <t xml:space="preserve">1 db-os </t>
  </si>
  <si>
    <t>40 cm széles, nyél hossza 110 cm</t>
  </si>
  <si>
    <t>Autómosó szivacs</t>
  </si>
  <si>
    <t>Általános autómosó szivacs, nem karcol, kíméletes az érzékeny felületekkel, lakk és üveg felületen is használható, méret: 10,5 x 17,5 x 8 cm</t>
  </si>
  <si>
    <t>Autótörlő kendő</t>
  </si>
  <si>
    <t>50x43 cm, 18 % viszkóz, 9 % pamut, 10 % polieszter, 63 % kötőanyag, 95 fokon mosható, egyenként csomagolva</t>
  </si>
  <si>
    <t>34x36,5 cm-es mosogatókendő, érdesített tisztítófelülettel, nylon fóliába csomagolva</t>
  </si>
  <si>
    <t>Univerzális kendő</t>
  </si>
  <si>
    <t>Mikroszálas törlőkendő</t>
  </si>
  <si>
    <t>Háztartási törlőkendő</t>
  </si>
  <si>
    <t>36x 40 cm méretű mikró perforációval, 70 % viszkóz, 15 % polipropilén, 15 % poliészter, nylon tasakba csomagolva</t>
  </si>
  <si>
    <t>Fürdőszobai szivacs műanyag</t>
  </si>
  <si>
    <t>Téglalap alakú, különböző színekben, méret: 19x11x5,8 cm</t>
  </si>
  <si>
    <t xml:space="preserve">Háztartási szivacskendő </t>
  </si>
  <si>
    <t>Monitortisztító kendő</t>
  </si>
  <si>
    <t>Antisztatizáló hatású monitortisztító kendő tégelyben száraz/nedves</t>
  </si>
  <si>
    <t>100 db/tégely</t>
  </si>
  <si>
    <t>Burkolattisztító kendő</t>
  </si>
  <si>
    <t>Antisztatizáló hatású burkolattisztító kendő tégelyben nedves</t>
  </si>
  <si>
    <t xml:space="preserve">Antisztatizáló hatású burkolattisztító kendő műanyag tégelyben száraz/nedves </t>
  </si>
  <si>
    <t xml:space="preserve">Műanyag jégkaparó+gumi ablaklehúzó </t>
  </si>
  <si>
    <t xml:space="preserve">Erős műanyag jégkaparó nyeles gumi lehúzó éllel, méret: 17,5x10 cm </t>
  </si>
  <si>
    <t>Különféle színű, gumi éllel, minimum 21 cm-es</t>
  </si>
  <si>
    <t>Műanyag szemeteslapát</t>
  </si>
  <si>
    <t>Felmosó nyél műanyag megfelelő falvastagsággal, hogy a használat közben ne hajoljon el, akasztható + mikrószálas felmosófej Vileda nyélhez csatlakoztatható 72 % cellulóz, 22 % poliészter, 5 % polipropilén</t>
  </si>
  <si>
    <t>1 darabos</t>
  </si>
  <si>
    <t>Felmosóruha</t>
  </si>
  <si>
    <t>Szegett, textil felmosóruha, pamut anyagból, minimum 55x70 cm méretű</t>
  </si>
  <si>
    <t>Portörlő</t>
  </si>
  <si>
    <t>Pamut, szegett szélű, minimum 44x44 cm méretű</t>
  </si>
  <si>
    <t>Cirokseprű kicsi</t>
  </si>
  <si>
    <t>3 varrásos, sűrű kötésű</t>
  </si>
  <si>
    <t>Cirokseprű nagy</t>
  </si>
  <si>
    <t>Körömkefe műanyag</t>
  </si>
  <si>
    <t>12 literes</t>
  </si>
  <si>
    <t>Különböző színekben</t>
  </si>
  <si>
    <t xml:space="preserve">Wc kefe műanyag tartóval </t>
  </si>
  <si>
    <t xml:space="preserve">140x400x140 mm </t>
  </si>
  <si>
    <t>Műanyag vödör kerek fém füllel</t>
  </si>
  <si>
    <t>Komplett felmosó garnitúra</t>
  </si>
  <si>
    <t>Gyorsfelmosónyél</t>
  </si>
  <si>
    <t>Tartós acél nyél, műanyag bevonattal, csavaros, megfelelő falvastagsággal, hogy a használat közben ne hajoljon el, akasztható</t>
  </si>
  <si>
    <t>Vileda nyélhez csatlakoztatható 72 % cellulóz, 22 % poliészter, 5 % polipropilén</t>
  </si>
  <si>
    <t>Lánckötött mikroszálas törlőkendő, vegyszer nélkül is eltávolítja a makacs ujjlenyomatokat zsíros foltokat, mosógépben 95 °C-on mosható, 38x38 cm</t>
  </si>
  <si>
    <t>18x20 cm, magas nedvszívó képesség, nedves szivacskendő, pamutból és cellulózból, természetes alapanyagokból készült, biológiailag lebomló</t>
  </si>
  <si>
    <t>Ablaktörlő kendő</t>
  </si>
  <si>
    <t xml:space="preserve">Ablakok, tükrök egyéb üveg felületek tisztítására alkalmas, saját tömegének 10 szeresét képes vízből felszívni, eltávolítja a legtöbb makacs szennyeződést, csíkmentesen tisztít, szöszmentes, könnyű siklás jellemző, könnyű kiöblíteni, 36x39 cm </t>
  </si>
  <si>
    <t>dn</t>
  </si>
  <si>
    <t>Odaégett zsírfoltok, tűzhelyek és edények tiszításához, egyaránt használható szárazan és nedvesen is, galvanizált acélból készül, 60 gr-os (összesen 3x60 gr)</t>
  </si>
  <si>
    <t>Felmosó nyél + mikrószálas felmosófej</t>
  </si>
  <si>
    <t xml:space="preserve">Lábtörlő műanyag </t>
  </si>
  <si>
    <t>Fa nyéllel</t>
  </si>
  <si>
    <t>Vesszőseprű</t>
  </si>
  <si>
    <t>Lószőrből készült pasrtvisfej, menetes, natúr</t>
  </si>
  <si>
    <t>80 cm széles, lószőrből 150 cm-es natúr fa nyéllel</t>
  </si>
  <si>
    <t>Kétrétegű súrolószivacs</t>
  </si>
  <si>
    <t>Alul műanyag különböző színű szivacsos rész</t>
  </si>
  <si>
    <t>Pamut felmosó pótfej</t>
  </si>
  <si>
    <t>200 gr-os, fehér pamut műanyag foglalattal, csavaros nyelekhez</t>
  </si>
  <si>
    <t xml:space="preserve">Felmosó vödör csavarókosárral </t>
  </si>
  <si>
    <t xml:space="preserve"> Vödör+csavarókosár+teleszkópos nyél+pamut felmosó fej fehér minimum 160 gr-os</t>
  </si>
  <si>
    <t>Terempartvis lószőrből</t>
  </si>
  <si>
    <t>Műanyag kerti seprű</t>
  </si>
  <si>
    <t>Műanyag testben, EMILEN szállal, 110-120 cm-es nyéllel</t>
  </si>
  <si>
    <t>21 cm-es</t>
  </si>
  <si>
    <t xml:space="preserve">Power Press technológia: nyomáskor minden oldalról kicsavarja a felmosót, kiszerelés: 10 liter </t>
  </si>
  <si>
    <t>Partvisfej</t>
  </si>
  <si>
    <t>Szivacsos ablaklehúzó műanyag nyéllel</t>
  </si>
  <si>
    <t>Poroló teleszkópos vastag</t>
  </si>
  <si>
    <t xml:space="preserve">Műanyag, műszál anyag 60 - 180 cm hosszú, nehezen elérhető helyeken is kiválóan helyt áll </t>
  </si>
  <si>
    <t>5 varrásos, 1000 gr-os, sűrű kötésű, alkalmas kültéri használatra</t>
  </si>
  <si>
    <r>
      <t>Fogantyús, 30 cm</t>
    </r>
    <r>
      <rPr>
        <vertAlign val="superscript"/>
        <sz val="11"/>
        <rFont val="Calibri"/>
        <family val="2"/>
        <charset val="238"/>
        <scheme val="minor"/>
      </rPr>
      <t>2</t>
    </r>
    <r>
      <rPr>
        <sz val="11"/>
        <rFont val="Calibri"/>
        <family val="2"/>
        <charset val="238"/>
        <scheme val="minor"/>
      </rPr>
      <t xml:space="preserve"> munkafelülettel</t>
    </r>
  </si>
  <si>
    <t>Kétrétegű mosogatószivacs</t>
  </si>
  <si>
    <t>Rendkívül erős és tartós acél nyél, műanyag bevonattal, megfelelő falvastagsággal, hogy a használat közben ne hajoljon el, akasztható, csavaros</t>
  </si>
  <si>
    <t>Gumírozott test, műanyag szál, 30 cm-es</t>
  </si>
  <si>
    <t>Partvis teleszkópos nyéllel</t>
  </si>
  <si>
    <t>Ablaklehúzó</t>
  </si>
  <si>
    <t>Műanyag, csuklós fejű 30 cm</t>
  </si>
  <si>
    <t xml:space="preserve"> 36 cm széles ablakmosó fej, 90-170 cm között állítható csuklós teleszkópos nyél</t>
  </si>
  <si>
    <t>Teleszkópos nyéllel, a nyél hossza 110-190 cm között állítható, 40 cm széles</t>
  </si>
  <si>
    <t xml:space="preserve">100 cm x 90 cm, erős, sűrű műanyag hurkokból álló durva felszínű szőnyeg, csúszásgátlóval, kül és beltéren egyaránt használható </t>
  </si>
  <si>
    <t xml:space="preserve">Kefetest: natúr bükk, tömőanyag: kevert partvisanyag, kefe mérete: 190x42x24 mm </t>
  </si>
  <si>
    <t xml:space="preserve">Kézipartvis 307-es
</t>
  </si>
  <si>
    <t>Mikroszálas felmosófej</t>
  </si>
  <si>
    <t>Éves tapasztalati mennyiség</t>
  </si>
  <si>
    <t>Az Ajánlattevő által megajánlott termék megnevezése</t>
  </si>
  <si>
    <t>Az Ajánlattevő által megajánlott termék műszaki paraméterei</t>
  </si>
  <si>
    <t>ÁFA nélkül számított egységár az első 12 hónapra vonatkozóan (Ft/Me)</t>
  </si>
  <si>
    <t xml:space="preserve">ÁFA nélkül számított érték az első 12 hónapra vonatkozóan (Ft) </t>
  </si>
  <si>
    <t>Gyártó cég</t>
  </si>
  <si>
    <t>Kiszerelés</t>
  </si>
  <si>
    <t>Mintatermék csatolása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</si>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</sst>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justify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9"/>
  <sheetViews>
    <sheetView tabSelected="1" topLeftCell="A37" workbookViewId="0">
      <selection activeCell="D46" sqref="D46"/>
    </sheetView>
  </sheetViews>
  <sheetFormatPr defaultColWidth="8.85546875" defaultRowHeight="15" x14ac:dyDescent="0.25"/>
  <cols>
    <col min="1" max="1" width="5.28515625" style="11" customWidth="1"/>
    <col min="2" max="2" width="13.28515625" style="11" customWidth="1"/>
    <col min="3" max="3" width="13" style="11" customWidth="1"/>
    <col min="4" max="4" width="31" style="14" customWidth="1"/>
    <col min="5" max="5" width="35.42578125" style="12" customWidth="1"/>
    <col min="6" max="6" width="21.7109375" style="11" customWidth="1"/>
    <col min="7" max="7" width="8.5703125" style="11" customWidth="1"/>
    <col min="8" max="8" width="14.7109375" style="12" customWidth="1"/>
    <col min="9" max="13" width="18.7109375" style="12" customWidth="1"/>
    <col min="14" max="16384" width="8.85546875" style="12"/>
  </cols>
  <sheetData>
    <row r="2" spans="1:13" s="14" customFormat="1" ht="62.45" customHeight="1" x14ac:dyDescent="0.25">
      <c r="A2" s="1" t="s">
        <v>2</v>
      </c>
      <c r="B2" s="1" t="s">
        <v>156</v>
      </c>
      <c r="C2" s="1" t="s">
        <v>3</v>
      </c>
      <c r="D2" s="1" t="s">
        <v>4</v>
      </c>
      <c r="E2" s="1" t="s">
        <v>5</v>
      </c>
      <c r="F2" s="1" t="s">
        <v>155</v>
      </c>
      <c r="G2" s="1" t="s">
        <v>6</v>
      </c>
      <c r="H2" s="1" t="s">
        <v>149</v>
      </c>
      <c r="I2" s="1" t="s">
        <v>150</v>
      </c>
      <c r="J2" s="1" t="s">
        <v>151</v>
      </c>
      <c r="K2" s="1" t="s">
        <v>152</v>
      </c>
      <c r="L2" s="1" t="s">
        <v>153</v>
      </c>
      <c r="M2" s="1" t="s">
        <v>154</v>
      </c>
    </row>
    <row r="4" spans="1:13" s="2" customFormat="1" ht="30" x14ac:dyDescent="0.25">
      <c r="A4" s="3" t="s">
        <v>7</v>
      </c>
      <c r="B4" s="3"/>
      <c r="C4" s="3">
        <v>2871360001</v>
      </c>
      <c r="D4" s="5" t="s">
        <v>0</v>
      </c>
      <c r="E4" s="4" t="s">
        <v>66</v>
      </c>
      <c r="F4" s="3" t="s">
        <v>65</v>
      </c>
      <c r="G4" s="3" t="s">
        <v>53</v>
      </c>
      <c r="H4" s="2">
        <v>173</v>
      </c>
    </row>
    <row r="5" spans="1:13" s="2" customFormat="1" ht="30" x14ac:dyDescent="0.25">
      <c r="A5" s="3" t="s">
        <v>8</v>
      </c>
      <c r="B5" s="3" t="s">
        <v>157</v>
      </c>
      <c r="C5" s="3" t="str">
        <f>"5743120082"</f>
        <v>5743120082</v>
      </c>
      <c r="D5" s="5" t="s">
        <v>57</v>
      </c>
      <c r="E5" s="4" t="s">
        <v>54</v>
      </c>
      <c r="F5" s="3" t="s">
        <v>55</v>
      </c>
      <c r="G5" s="3" t="s">
        <v>56</v>
      </c>
      <c r="H5" s="2">
        <v>586</v>
      </c>
    </row>
    <row r="6" spans="1:13" s="2" customFormat="1" ht="60" x14ac:dyDescent="0.25">
      <c r="A6" s="3" t="s">
        <v>9</v>
      </c>
      <c r="B6" s="3"/>
      <c r="C6" s="3" t="str">
        <f>"5743120084"</f>
        <v>5743120084</v>
      </c>
      <c r="D6" s="5" t="s">
        <v>58</v>
      </c>
      <c r="E6" s="4" t="s">
        <v>59</v>
      </c>
      <c r="F6" s="3" t="s">
        <v>61</v>
      </c>
      <c r="G6" s="3" t="s">
        <v>56</v>
      </c>
      <c r="H6" s="2">
        <v>265</v>
      </c>
    </row>
    <row r="7" spans="1:13" s="2" customFormat="1" ht="75" x14ac:dyDescent="0.25">
      <c r="A7" s="3" t="s">
        <v>10</v>
      </c>
      <c r="B7" s="3"/>
      <c r="C7" s="3" t="str">
        <f>"5743120088"</f>
        <v>5743120088</v>
      </c>
      <c r="D7" s="5" t="s">
        <v>60</v>
      </c>
      <c r="E7" s="4" t="s">
        <v>113</v>
      </c>
      <c r="F7" s="3" t="s">
        <v>61</v>
      </c>
      <c r="G7" s="3" t="s">
        <v>56</v>
      </c>
      <c r="H7" s="2">
        <v>239</v>
      </c>
    </row>
    <row r="8" spans="1:13" s="2" customFormat="1" ht="45" x14ac:dyDescent="0.25">
      <c r="A8" s="3" t="s">
        <v>11</v>
      </c>
      <c r="B8" s="3" t="s">
        <v>157</v>
      </c>
      <c r="C8" s="3" t="str">
        <f>"5743120101"</f>
        <v>5743120101</v>
      </c>
      <c r="D8" s="5" t="s">
        <v>63</v>
      </c>
      <c r="E8" s="4" t="s">
        <v>62</v>
      </c>
      <c r="F8" s="3" t="s">
        <v>64</v>
      </c>
      <c r="G8" s="3" t="s">
        <v>53</v>
      </c>
      <c r="H8" s="2">
        <v>1028</v>
      </c>
    </row>
    <row r="9" spans="1:13" s="2" customFormat="1" ht="60" x14ac:dyDescent="0.25">
      <c r="A9" s="3" t="s">
        <v>12</v>
      </c>
      <c r="B9" s="3"/>
      <c r="C9" s="3" t="str">
        <f>"5743120102"</f>
        <v>5743120102</v>
      </c>
      <c r="D9" s="5" t="s">
        <v>67</v>
      </c>
      <c r="E9" s="4" t="s">
        <v>68</v>
      </c>
      <c r="F9" s="3" t="s">
        <v>64</v>
      </c>
      <c r="G9" s="3" t="s">
        <v>53</v>
      </c>
      <c r="H9" s="2">
        <v>94</v>
      </c>
    </row>
    <row r="10" spans="1:13" s="2" customFormat="1" x14ac:dyDescent="0.25">
      <c r="A10" s="3" t="s">
        <v>13</v>
      </c>
      <c r="B10" s="3" t="s">
        <v>157</v>
      </c>
      <c r="C10" s="3" t="str">
        <f>"5743120111"</f>
        <v>5743120111</v>
      </c>
      <c r="D10" s="5" t="s">
        <v>137</v>
      </c>
      <c r="E10" s="2" t="s">
        <v>121</v>
      </c>
      <c r="F10" s="3" t="s">
        <v>64</v>
      </c>
      <c r="G10" s="3" t="s">
        <v>53</v>
      </c>
      <c r="H10" s="2">
        <v>1580</v>
      </c>
    </row>
    <row r="11" spans="1:13" s="2" customFormat="1" ht="60" x14ac:dyDescent="0.25">
      <c r="A11" s="3" t="s">
        <v>14</v>
      </c>
      <c r="B11" s="3"/>
      <c r="C11" s="3" t="str">
        <f>"5743120112"</f>
        <v>5743120112</v>
      </c>
      <c r="D11" s="5" t="s">
        <v>69</v>
      </c>
      <c r="E11" s="4" t="s">
        <v>70</v>
      </c>
      <c r="F11" s="3" t="s">
        <v>64</v>
      </c>
      <c r="G11" s="3" t="s">
        <v>53</v>
      </c>
      <c r="H11" s="2">
        <v>247</v>
      </c>
    </row>
    <row r="12" spans="1:13" s="2" customFormat="1" ht="45" x14ac:dyDescent="0.25">
      <c r="A12" s="3" t="s">
        <v>15</v>
      </c>
      <c r="B12" s="3" t="s">
        <v>157</v>
      </c>
      <c r="C12" s="3" t="str">
        <f>"5743120113"</f>
        <v>5743120113</v>
      </c>
      <c r="D12" s="5" t="s">
        <v>72</v>
      </c>
      <c r="E12" s="4" t="s">
        <v>71</v>
      </c>
      <c r="F12" s="3" t="s">
        <v>64</v>
      </c>
      <c r="G12" s="3" t="s">
        <v>53</v>
      </c>
      <c r="H12" s="2">
        <v>1364</v>
      </c>
    </row>
    <row r="13" spans="1:13" s="2" customFormat="1" ht="105" x14ac:dyDescent="0.25">
      <c r="A13" s="3" t="s">
        <v>16</v>
      </c>
      <c r="B13" s="3"/>
      <c r="C13" s="3" t="str">
        <f>"5743120139"</f>
        <v>5743120139</v>
      </c>
      <c r="D13" s="5" t="s">
        <v>110</v>
      </c>
      <c r="E13" s="4" t="s">
        <v>111</v>
      </c>
      <c r="F13" s="3" t="s">
        <v>64</v>
      </c>
      <c r="G13" s="3" t="s">
        <v>112</v>
      </c>
      <c r="H13" s="2">
        <v>173</v>
      </c>
    </row>
    <row r="14" spans="1:13" s="2" customFormat="1" ht="30" x14ac:dyDescent="0.25">
      <c r="A14" s="3" t="s">
        <v>17</v>
      </c>
      <c r="B14" s="3"/>
      <c r="C14" s="3" t="str">
        <f>"5743120143"</f>
        <v>5743120143</v>
      </c>
      <c r="D14" s="5" t="s">
        <v>82</v>
      </c>
      <c r="E14" s="4" t="s">
        <v>83</v>
      </c>
      <c r="F14" s="3" t="s">
        <v>81</v>
      </c>
      <c r="G14" s="3" t="s">
        <v>56</v>
      </c>
      <c r="H14" s="2">
        <v>51</v>
      </c>
    </row>
    <row r="15" spans="1:13" s="2" customFormat="1" ht="30" x14ac:dyDescent="0.25">
      <c r="A15" s="3" t="s">
        <v>18</v>
      </c>
      <c r="B15" s="3" t="s">
        <v>157</v>
      </c>
      <c r="C15" s="2" t="str">
        <f>"5743120144"</f>
        <v>5743120144</v>
      </c>
      <c r="D15" s="5" t="s">
        <v>120</v>
      </c>
      <c r="E15" s="4" t="s">
        <v>121</v>
      </c>
      <c r="F15" s="3"/>
      <c r="G15" s="3" t="s">
        <v>56</v>
      </c>
      <c r="H15" s="2">
        <v>1044</v>
      </c>
    </row>
    <row r="16" spans="1:13" s="2" customFormat="1" ht="75" x14ac:dyDescent="0.25">
      <c r="A16" s="3" t="s">
        <v>19</v>
      </c>
      <c r="B16" s="3"/>
      <c r="C16" s="3" t="str">
        <f>"5743120145"</f>
        <v>5743120145</v>
      </c>
      <c r="D16" s="5" t="s">
        <v>78</v>
      </c>
      <c r="E16" s="4" t="s">
        <v>109</v>
      </c>
      <c r="F16" s="3" t="s">
        <v>61</v>
      </c>
      <c r="G16" s="3" t="s">
        <v>56</v>
      </c>
      <c r="H16" s="2">
        <v>429</v>
      </c>
    </row>
    <row r="17" spans="1:8" s="2" customFormat="1" ht="30" x14ac:dyDescent="0.25">
      <c r="A17" s="3" t="s">
        <v>20</v>
      </c>
      <c r="B17" s="3"/>
      <c r="C17" s="3" t="str">
        <f>"5743120146"</f>
        <v>5743120146</v>
      </c>
      <c r="D17" s="5" t="s">
        <v>79</v>
      </c>
      <c r="E17" s="4" t="s">
        <v>80</v>
      </c>
      <c r="F17" s="3" t="s">
        <v>81</v>
      </c>
      <c r="G17" s="3" t="s">
        <v>56</v>
      </c>
      <c r="H17" s="2">
        <v>73</v>
      </c>
    </row>
    <row r="18" spans="1:8" s="2" customFormat="1" ht="75" x14ac:dyDescent="0.25">
      <c r="A18" s="3" t="s">
        <v>21</v>
      </c>
      <c r="B18" s="3" t="s">
        <v>157</v>
      </c>
      <c r="C18" s="3" t="str">
        <f>"5743120147"</f>
        <v>5743120147</v>
      </c>
      <c r="D18" s="5" t="s">
        <v>73</v>
      </c>
      <c r="E18" s="4" t="s">
        <v>108</v>
      </c>
      <c r="F18" s="3" t="s">
        <v>64</v>
      </c>
      <c r="G18" s="3" t="s">
        <v>53</v>
      </c>
      <c r="H18" s="2">
        <v>637</v>
      </c>
    </row>
    <row r="19" spans="1:8" s="2" customFormat="1" ht="60" x14ac:dyDescent="0.25">
      <c r="A19" s="3" t="s">
        <v>22</v>
      </c>
      <c r="B19" s="3"/>
      <c r="C19" s="3" t="str">
        <f>"5743120148"</f>
        <v>5743120148</v>
      </c>
      <c r="D19" s="5" t="s">
        <v>74</v>
      </c>
      <c r="E19" s="4" t="s">
        <v>75</v>
      </c>
      <c r="F19" s="3" t="s">
        <v>64</v>
      </c>
      <c r="G19" s="3" t="s">
        <v>53</v>
      </c>
      <c r="H19" s="2">
        <v>228</v>
      </c>
    </row>
    <row r="20" spans="1:8" s="2" customFormat="1" ht="30" x14ac:dyDescent="0.25">
      <c r="A20" s="3" t="s">
        <v>23</v>
      </c>
      <c r="B20" s="3"/>
      <c r="C20" s="3" t="str">
        <f>"5743120149"</f>
        <v>5743120149</v>
      </c>
      <c r="D20" s="5" t="s">
        <v>76</v>
      </c>
      <c r="E20" s="4" t="s">
        <v>77</v>
      </c>
      <c r="F20" s="3" t="s">
        <v>64</v>
      </c>
      <c r="G20" s="3" t="s">
        <v>53</v>
      </c>
      <c r="H20" s="2">
        <v>11</v>
      </c>
    </row>
    <row r="21" spans="1:8" s="2" customFormat="1" ht="45" x14ac:dyDescent="0.25">
      <c r="A21" s="3" t="s">
        <v>24</v>
      </c>
      <c r="B21" s="3"/>
      <c r="C21" s="3" t="str">
        <f>"5743120150"</f>
        <v>5743120150</v>
      </c>
      <c r="D21" s="5" t="s">
        <v>82</v>
      </c>
      <c r="E21" s="4" t="s">
        <v>84</v>
      </c>
      <c r="F21" s="3" t="s">
        <v>81</v>
      </c>
      <c r="G21" s="3" t="s">
        <v>56</v>
      </c>
      <c r="H21" s="2">
        <v>19</v>
      </c>
    </row>
    <row r="22" spans="1:8" s="2" customFormat="1" ht="30" x14ac:dyDescent="0.25">
      <c r="A22" s="3" t="s">
        <v>25</v>
      </c>
      <c r="B22" s="3"/>
      <c r="C22" s="3" t="str">
        <f>"5761110171"</f>
        <v>5761110171</v>
      </c>
      <c r="D22" s="5" t="s">
        <v>85</v>
      </c>
      <c r="E22" s="4" t="s">
        <v>86</v>
      </c>
      <c r="F22" s="3" t="s">
        <v>64</v>
      </c>
      <c r="G22" s="3" t="s">
        <v>53</v>
      </c>
      <c r="H22" s="2">
        <v>278</v>
      </c>
    </row>
    <row r="23" spans="1:8" s="2" customFormat="1" ht="30" x14ac:dyDescent="0.25">
      <c r="A23" s="3" t="s">
        <v>26</v>
      </c>
      <c r="B23" s="3"/>
      <c r="C23" s="3" t="str">
        <f>"5761310001"</f>
        <v>5761310001</v>
      </c>
      <c r="D23" s="5" t="s">
        <v>88</v>
      </c>
      <c r="E23" s="4" t="s">
        <v>87</v>
      </c>
      <c r="F23" s="3" t="s">
        <v>64</v>
      </c>
      <c r="G23" s="3" t="s">
        <v>53</v>
      </c>
      <c r="H23" s="2">
        <v>108</v>
      </c>
    </row>
    <row r="24" spans="1:8" s="2" customFormat="1" ht="30" x14ac:dyDescent="0.25">
      <c r="A24" s="3" t="s">
        <v>27</v>
      </c>
      <c r="B24" s="3" t="s">
        <v>157</v>
      </c>
      <c r="C24" s="3" t="str">
        <f>"5761310035"</f>
        <v>5761310035</v>
      </c>
      <c r="D24" s="5" t="s">
        <v>122</v>
      </c>
      <c r="E24" s="4" t="s">
        <v>123</v>
      </c>
      <c r="F24" s="3" t="s">
        <v>64</v>
      </c>
      <c r="G24" s="3" t="s">
        <v>53</v>
      </c>
      <c r="H24" s="2">
        <v>653</v>
      </c>
    </row>
    <row r="25" spans="1:8" s="2" customFormat="1" ht="45" x14ac:dyDescent="0.25">
      <c r="A25" s="3" t="s">
        <v>28</v>
      </c>
      <c r="B25" s="3"/>
      <c r="C25" s="3" t="str">
        <f>"5761310044"</f>
        <v>5761310044</v>
      </c>
      <c r="D25" s="5" t="s">
        <v>104</v>
      </c>
      <c r="E25" s="4" t="s">
        <v>125</v>
      </c>
      <c r="F25" s="3" t="s">
        <v>64</v>
      </c>
      <c r="G25" s="3" t="s">
        <v>53</v>
      </c>
      <c r="H25" s="2">
        <v>214</v>
      </c>
    </row>
    <row r="26" spans="1:8" s="2" customFormat="1" ht="60" x14ac:dyDescent="0.25">
      <c r="A26" s="3" t="s">
        <v>29</v>
      </c>
      <c r="B26" s="3"/>
      <c r="C26" s="3" t="str">
        <f>"5761310051"</f>
        <v>5761310051</v>
      </c>
      <c r="D26" s="5" t="s">
        <v>105</v>
      </c>
      <c r="E26" s="4" t="s">
        <v>106</v>
      </c>
      <c r="F26" s="3" t="s">
        <v>64</v>
      </c>
      <c r="G26" s="3" t="s">
        <v>53</v>
      </c>
      <c r="H26" s="2">
        <v>127</v>
      </c>
    </row>
    <row r="27" spans="1:8" s="2" customFormat="1" ht="45" x14ac:dyDescent="0.25">
      <c r="A27" s="3" t="s">
        <v>30</v>
      </c>
      <c r="B27" s="3"/>
      <c r="C27" s="3" t="str">
        <f>"5761310054"</f>
        <v>5761310054</v>
      </c>
      <c r="D27" s="13" t="s">
        <v>148</v>
      </c>
      <c r="E27" s="8" t="s">
        <v>107</v>
      </c>
      <c r="F27" s="3" t="s">
        <v>90</v>
      </c>
      <c r="G27" s="3" t="s">
        <v>53</v>
      </c>
      <c r="H27" s="2">
        <v>367</v>
      </c>
    </row>
    <row r="28" spans="1:8" s="2" customFormat="1" ht="105" x14ac:dyDescent="0.25">
      <c r="A28" s="3" t="s">
        <v>31</v>
      </c>
      <c r="B28" s="3"/>
      <c r="C28" s="3" t="str">
        <f>"5761310055"</f>
        <v>5761310055</v>
      </c>
      <c r="D28" s="5" t="s">
        <v>114</v>
      </c>
      <c r="E28" s="4" t="s">
        <v>89</v>
      </c>
      <c r="F28" s="3" t="s">
        <v>90</v>
      </c>
      <c r="G28" s="3" t="s">
        <v>53</v>
      </c>
      <c r="H28" s="2">
        <v>264</v>
      </c>
    </row>
    <row r="29" spans="1:8" s="7" customFormat="1" ht="45" x14ac:dyDescent="0.25">
      <c r="A29" s="6" t="s">
        <v>32</v>
      </c>
      <c r="B29" s="6"/>
      <c r="C29" s="6" t="str">
        <f>"5761310057"</f>
        <v>5761310057</v>
      </c>
      <c r="D29" s="10" t="s">
        <v>124</v>
      </c>
      <c r="E29" s="8" t="s">
        <v>130</v>
      </c>
      <c r="F29" s="6" t="s">
        <v>65</v>
      </c>
      <c r="G29" s="6" t="s">
        <v>53</v>
      </c>
      <c r="H29" s="7">
        <v>176</v>
      </c>
    </row>
    <row r="30" spans="1:8" s="2" customFormat="1" ht="75" x14ac:dyDescent="0.25">
      <c r="A30" s="3" t="s">
        <v>33</v>
      </c>
      <c r="B30" s="3"/>
      <c r="C30" s="3" t="str">
        <f>"5761310059"</f>
        <v>5761310059</v>
      </c>
      <c r="D30" s="10" t="s">
        <v>105</v>
      </c>
      <c r="E30" s="8" t="s">
        <v>138</v>
      </c>
      <c r="F30" s="6" t="s">
        <v>65</v>
      </c>
      <c r="G30" s="3" t="s">
        <v>1</v>
      </c>
      <c r="H30" s="2">
        <v>279</v>
      </c>
    </row>
    <row r="31" spans="1:8" s="2" customFormat="1" ht="30" x14ac:dyDescent="0.25">
      <c r="A31" s="3" t="s">
        <v>34</v>
      </c>
      <c r="B31" s="3"/>
      <c r="C31" s="3" t="str">
        <f>"5761310060"</f>
        <v>5761310060</v>
      </c>
      <c r="D31" s="5" t="s">
        <v>140</v>
      </c>
      <c r="E31" s="8" t="s">
        <v>139</v>
      </c>
      <c r="F31" s="3" t="s">
        <v>64</v>
      </c>
      <c r="G31" s="3" t="s">
        <v>53</v>
      </c>
      <c r="H31" s="2">
        <v>282</v>
      </c>
    </row>
    <row r="32" spans="1:8" s="2" customFormat="1" x14ac:dyDescent="0.25">
      <c r="A32" s="3" t="s">
        <v>35</v>
      </c>
      <c r="B32" s="3"/>
      <c r="C32" s="3" t="str">
        <f>"5761310120"</f>
        <v>5761310120</v>
      </c>
      <c r="D32" s="5" t="s">
        <v>141</v>
      </c>
      <c r="E32" s="3" t="s">
        <v>142</v>
      </c>
      <c r="F32" s="3" t="s">
        <v>64</v>
      </c>
      <c r="G32" s="3" t="s">
        <v>53</v>
      </c>
      <c r="H32" s="2">
        <v>5</v>
      </c>
    </row>
    <row r="33" spans="1:8" s="2" customFormat="1" ht="30" x14ac:dyDescent="0.25">
      <c r="A33" s="3" t="s">
        <v>36</v>
      </c>
      <c r="B33" s="3"/>
      <c r="C33" s="3" t="str">
        <f>"5761310126"</f>
        <v>5761310126</v>
      </c>
      <c r="D33" s="5" t="s">
        <v>141</v>
      </c>
      <c r="E33" s="4" t="s">
        <v>144</v>
      </c>
      <c r="F33" s="3" t="s">
        <v>64</v>
      </c>
      <c r="G33" s="3" t="s">
        <v>53</v>
      </c>
      <c r="H33" s="2">
        <v>32</v>
      </c>
    </row>
    <row r="34" spans="1:8" s="2" customFormat="1" ht="45" x14ac:dyDescent="0.25">
      <c r="A34" s="3" t="s">
        <v>37</v>
      </c>
      <c r="B34" s="3"/>
      <c r="C34" s="3" t="str">
        <f>"5761310127"</f>
        <v>5761310127</v>
      </c>
      <c r="D34" s="5" t="s">
        <v>141</v>
      </c>
      <c r="E34" s="5" t="s">
        <v>143</v>
      </c>
      <c r="F34" s="3" t="s">
        <v>64</v>
      </c>
      <c r="G34" s="3" t="s">
        <v>53</v>
      </c>
      <c r="H34" s="2">
        <v>46</v>
      </c>
    </row>
    <row r="35" spans="1:8" s="2" customFormat="1" ht="60" x14ac:dyDescent="0.25">
      <c r="A35" s="3" t="s">
        <v>38</v>
      </c>
      <c r="B35" s="3"/>
      <c r="C35" s="3">
        <v>5761310301</v>
      </c>
      <c r="D35" s="5" t="s">
        <v>115</v>
      </c>
      <c r="E35" s="4" t="s">
        <v>145</v>
      </c>
      <c r="F35" s="3" t="s">
        <v>64</v>
      </c>
      <c r="G35" s="3" t="s">
        <v>53</v>
      </c>
      <c r="H35" s="2">
        <v>2</v>
      </c>
    </row>
    <row r="36" spans="1:8" s="7" customFormat="1" ht="30" x14ac:dyDescent="0.25">
      <c r="A36" s="6" t="s">
        <v>39</v>
      </c>
      <c r="B36" s="6"/>
      <c r="C36" s="6" t="str">
        <f>"5762210043"</f>
        <v>5762210043</v>
      </c>
      <c r="D36" s="10" t="s">
        <v>132</v>
      </c>
      <c r="E36" s="6" t="s">
        <v>129</v>
      </c>
      <c r="F36" s="3" t="s">
        <v>64</v>
      </c>
      <c r="G36" s="6" t="s">
        <v>53</v>
      </c>
      <c r="H36" s="7">
        <v>27</v>
      </c>
    </row>
    <row r="37" spans="1:8" s="2" customFormat="1" x14ac:dyDescent="0.25">
      <c r="A37" s="3" t="s">
        <v>40</v>
      </c>
      <c r="B37" s="3"/>
      <c r="C37" s="3" t="str">
        <f>"5774110211"</f>
        <v>5774110211</v>
      </c>
      <c r="D37" s="5" t="s">
        <v>103</v>
      </c>
      <c r="E37" s="3" t="s">
        <v>100</v>
      </c>
      <c r="F37" s="3" t="s">
        <v>99</v>
      </c>
      <c r="G37" s="3" t="s">
        <v>53</v>
      </c>
      <c r="H37" s="2">
        <v>105</v>
      </c>
    </row>
    <row r="38" spans="1:8" s="2" customFormat="1" ht="17.25" x14ac:dyDescent="0.25">
      <c r="A38" s="3" t="s">
        <v>41</v>
      </c>
      <c r="B38" s="3" t="s">
        <v>157</v>
      </c>
      <c r="C38" s="3" t="str">
        <f>"6961140004"</f>
        <v>6961140004</v>
      </c>
      <c r="D38" s="5" t="s">
        <v>98</v>
      </c>
      <c r="E38" s="4" t="s">
        <v>136</v>
      </c>
      <c r="F38" s="3" t="s">
        <v>64</v>
      </c>
      <c r="G38" s="3" t="s">
        <v>53</v>
      </c>
      <c r="H38" s="2">
        <v>5865</v>
      </c>
    </row>
    <row r="39" spans="1:8" s="2" customFormat="1" x14ac:dyDescent="0.25">
      <c r="A39" s="3" t="s">
        <v>42</v>
      </c>
      <c r="B39" s="3"/>
      <c r="C39" s="3" t="str">
        <f>"6961230002"</f>
        <v>6961230002</v>
      </c>
      <c r="D39" s="5" t="s">
        <v>101</v>
      </c>
      <c r="E39" s="4" t="s">
        <v>102</v>
      </c>
      <c r="F39" s="3" t="s">
        <v>64</v>
      </c>
      <c r="G39" s="3" t="s">
        <v>53</v>
      </c>
      <c r="H39" s="2">
        <v>377</v>
      </c>
    </row>
    <row r="40" spans="1:8" s="2" customFormat="1" x14ac:dyDescent="0.25">
      <c r="A40" s="3" t="s">
        <v>43</v>
      </c>
      <c r="B40" s="3"/>
      <c r="C40" s="3" t="str">
        <f>"6964110003"</f>
        <v>6964110003</v>
      </c>
      <c r="D40" s="9" t="s">
        <v>95</v>
      </c>
      <c r="E40" s="4" t="s">
        <v>96</v>
      </c>
      <c r="F40" s="3" t="s">
        <v>64</v>
      </c>
      <c r="G40" s="3" t="s">
        <v>53</v>
      </c>
      <c r="H40" s="2">
        <v>152</v>
      </c>
    </row>
    <row r="41" spans="1:8" s="2" customFormat="1" ht="30" x14ac:dyDescent="0.25">
      <c r="A41" s="3" t="s">
        <v>44</v>
      </c>
      <c r="B41" s="3"/>
      <c r="C41" s="3" t="str">
        <f>"6964110005"</f>
        <v>6964110005</v>
      </c>
      <c r="D41" s="9" t="s">
        <v>97</v>
      </c>
      <c r="E41" s="4" t="s">
        <v>135</v>
      </c>
      <c r="F41" s="3" t="s">
        <v>64</v>
      </c>
      <c r="G41" s="3" t="s">
        <v>53</v>
      </c>
      <c r="H41" s="2">
        <v>1383</v>
      </c>
    </row>
    <row r="42" spans="1:8" s="7" customFormat="1" ht="30" x14ac:dyDescent="0.25">
      <c r="A42" s="6" t="s">
        <v>45</v>
      </c>
      <c r="B42" s="6"/>
      <c r="C42" s="6" t="str">
        <f>"6964120003"</f>
        <v>6964120003</v>
      </c>
      <c r="D42" s="10" t="s">
        <v>127</v>
      </c>
      <c r="E42" s="8" t="s">
        <v>128</v>
      </c>
      <c r="F42" s="6" t="s">
        <v>65</v>
      </c>
      <c r="G42" s="3" t="s">
        <v>53</v>
      </c>
      <c r="H42" s="7">
        <v>129</v>
      </c>
    </row>
    <row r="43" spans="1:8" s="2" customFormat="1" x14ac:dyDescent="0.25">
      <c r="A43" s="3" t="s">
        <v>46</v>
      </c>
      <c r="B43" s="3"/>
      <c r="C43" s="3" t="str">
        <f>"6964210004"</f>
        <v>6964210004</v>
      </c>
      <c r="D43" s="9" t="s">
        <v>117</v>
      </c>
      <c r="E43" s="4" t="s">
        <v>116</v>
      </c>
      <c r="F43" s="3" t="s">
        <v>64</v>
      </c>
      <c r="G43" s="3" t="s">
        <v>53</v>
      </c>
      <c r="H43" s="2">
        <v>308</v>
      </c>
    </row>
    <row r="44" spans="1:8" s="2" customFormat="1" ht="45" x14ac:dyDescent="0.25">
      <c r="A44" s="3" t="s">
        <v>47</v>
      </c>
      <c r="B44" s="3"/>
      <c r="C44" s="3" t="str">
        <f>"6964320004"</f>
        <v>6964320004</v>
      </c>
      <c r="D44" s="15" t="s">
        <v>147</v>
      </c>
      <c r="E44" s="4" t="s">
        <v>146</v>
      </c>
      <c r="F44" s="3" t="s">
        <v>64</v>
      </c>
      <c r="G44" s="3" t="s">
        <v>53</v>
      </c>
      <c r="H44" s="2">
        <v>24</v>
      </c>
    </row>
    <row r="45" spans="1:8" s="2" customFormat="1" ht="45" x14ac:dyDescent="0.25">
      <c r="A45" s="3" t="s">
        <v>48</v>
      </c>
      <c r="B45" s="3"/>
      <c r="C45" s="3" t="str">
        <f>"6964410002"</f>
        <v>6964410002</v>
      </c>
      <c r="D45" s="9" t="s">
        <v>133</v>
      </c>
      <c r="E45" s="4" t="s">
        <v>134</v>
      </c>
      <c r="F45" s="3" t="s">
        <v>64</v>
      </c>
      <c r="G45" s="3" t="s">
        <v>53</v>
      </c>
      <c r="H45" s="2">
        <v>55</v>
      </c>
    </row>
    <row r="46" spans="1:8" s="2" customFormat="1" ht="30" x14ac:dyDescent="0.25">
      <c r="A46" s="3" t="s">
        <v>49</v>
      </c>
      <c r="B46" s="3"/>
      <c r="C46" s="3" t="str">
        <f>"6964910005"</f>
        <v>6964910005</v>
      </c>
      <c r="D46" s="13" t="s">
        <v>131</v>
      </c>
      <c r="E46" s="8" t="s">
        <v>118</v>
      </c>
      <c r="F46" s="3" t="s">
        <v>64</v>
      </c>
      <c r="G46" s="3" t="s">
        <v>53</v>
      </c>
      <c r="H46" s="2">
        <v>54</v>
      </c>
    </row>
    <row r="47" spans="1:8" s="2" customFormat="1" ht="30" x14ac:dyDescent="0.25">
      <c r="A47" s="3" t="s">
        <v>50</v>
      </c>
      <c r="B47" s="3"/>
      <c r="C47" s="3" t="str">
        <f>"6964910008"</f>
        <v>6964910008</v>
      </c>
      <c r="D47" s="13" t="s">
        <v>126</v>
      </c>
      <c r="E47" s="8" t="s">
        <v>119</v>
      </c>
      <c r="F47" s="3" t="s">
        <v>64</v>
      </c>
      <c r="G47" s="3" t="s">
        <v>53</v>
      </c>
      <c r="H47" s="2">
        <v>28</v>
      </c>
    </row>
    <row r="48" spans="1:8" s="2" customFormat="1" ht="30" x14ac:dyDescent="0.25">
      <c r="A48" s="3" t="s">
        <v>51</v>
      </c>
      <c r="B48" s="3" t="s">
        <v>157</v>
      </c>
      <c r="C48" s="3" t="str">
        <f>"7829111004"</f>
        <v>7829111004</v>
      </c>
      <c r="D48" s="9" t="s">
        <v>91</v>
      </c>
      <c r="E48" s="4" t="s">
        <v>92</v>
      </c>
      <c r="F48" s="3" t="s">
        <v>64</v>
      </c>
      <c r="G48" s="3" t="s">
        <v>53</v>
      </c>
      <c r="H48" s="2">
        <v>747</v>
      </c>
    </row>
    <row r="49" spans="1:8" s="2" customFormat="1" ht="30" x14ac:dyDescent="0.25">
      <c r="A49" s="3" t="s">
        <v>52</v>
      </c>
      <c r="B49" s="3" t="s">
        <v>157</v>
      </c>
      <c r="C49" s="3" t="str">
        <f>"7829111006"</f>
        <v>7829111006</v>
      </c>
      <c r="D49" s="9" t="s">
        <v>93</v>
      </c>
      <c r="E49" s="4" t="s">
        <v>94</v>
      </c>
      <c r="F49" s="3" t="s">
        <v>64</v>
      </c>
      <c r="G49" s="3" t="s">
        <v>53</v>
      </c>
      <c r="H49" s="2">
        <v>995</v>
      </c>
    </row>
  </sheetData>
  <printOptions horizontalCentered="1" gridLines="1"/>
  <pageMargins left="0.11811023622047245" right="0.11811023622047245" top="0.74803149606299213" bottom="0.74803149606299213" header="0.31496062992125984" footer="0.31496062992125984"/>
  <pageSetup paperSize="8" scale="90" orientation="landscape" r:id="rId1"/>
  <headerFooter>
    <oddHeader>&amp;C&amp;"-,Félkövér"Ajánlati felhívás 6. számú melléklete</oddHeader>
    <oddFooter>&amp;P. oldal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2017-09-14T11:13:31Z</dcterms:created>
  <dcterms:modified xsi:type="dcterms:W3CDTF">2017-09-14T11:13:33Z</dcterms:modified>
</cp:coreProperties>
</file>